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duino Channel table maker" sheetId="1" state="visible" r:id="rId3"/>
    <sheet name="BU2630 Code to Freq" sheetId="2" state="visible" r:id="rId4"/>
    <sheet name="BU2630 Freq to Code" sheetId="3" state="visible" r:id="rId5"/>
    <sheet name="BU2630 Reference cod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<sst xmlns="http://schemas.openxmlformats.org/spreadsheetml/2006/main" count="178" uniqueCount="158">
  <si>
    <t xml:space="preserve">Enter center frequencies here</t>
  </si>
  <si>
    <t xml:space="preserve">copy these 3 tables to the sketch (scroll down for SSB)</t>
  </si>
  <si>
    <t xml:space="preserve">//1</t>
  </si>
  <si>
    <t xml:space="preserve"> //AM</t>
  </si>
  <si>
    <t xml:space="preserve">//2</t>
  </si>
  <si>
    <t xml:space="preserve">//3</t>
  </si>
  <si>
    <t xml:space="preserve">//4</t>
  </si>
  <si>
    <t xml:space="preserve">for making the three tables mode tables from one channel set</t>
  </si>
  <si>
    <t xml:space="preserve">//5</t>
  </si>
  <si>
    <t xml:space="preserve">LSB is 2.5kHz lower than center, USB is 2.5kHz higher</t>
  </si>
  <si>
    <t xml:space="preserve">//6</t>
  </si>
  <si>
    <t xml:space="preserve">//7</t>
  </si>
  <si>
    <t xml:space="preserve">//8</t>
  </si>
  <si>
    <t xml:space="preserve">//9</t>
  </si>
  <si>
    <t xml:space="preserve">//10</t>
  </si>
  <si>
    <t xml:space="preserve">//11</t>
  </si>
  <si>
    <t xml:space="preserve">//12</t>
  </si>
  <si>
    <t xml:space="preserve">//13</t>
  </si>
  <si>
    <t xml:space="preserve">//14</t>
  </si>
  <si>
    <t xml:space="preserve">//15</t>
  </si>
  <si>
    <t xml:space="preserve">//16</t>
  </si>
  <si>
    <t xml:space="preserve">//17</t>
  </si>
  <si>
    <t xml:space="preserve">//18</t>
  </si>
  <si>
    <t xml:space="preserve">//19</t>
  </si>
  <si>
    <t xml:space="preserve">//20</t>
  </si>
  <si>
    <t xml:space="preserve">//21</t>
  </si>
  <si>
    <t xml:space="preserve">//22</t>
  </si>
  <si>
    <t xml:space="preserve">//23</t>
  </si>
  <si>
    <t xml:space="preserve">//24</t>
  </si>
  <si>
    <t xml:space="preserve">//25</t>
  </si>
  <si>
    <t xml:space="preserve">//26</t>
  </si>
  <si>
    <t xml:space="preserve">//27</t>
  </si>
  <si>
    <t xml:space="preserve">//28</t>
  </si>
  <si>
    <t xml:space="preserve">//29</t>
  </si>
  <si>
    <t xml:space="preserve">//30</t>
  </si>
  <si>
    <t xml:space="preserve">//31</t>
  </si>
  <si>
    <t xml:space="preserve">//32</t>
  </si>
  <si>
    <t xml:space="preserve">//33</t>
  </si>
  <si>
    <t xml:space="preserve">//34</t>
  </si>
  <si>
    <t xml:space="preserve">//35</t>
  </si>
  <si>
    <t xml:space="preserve">//36</t>
  </si>
  <si>
    <t xml:space="preserve">//37</t>
  </si>
  <si>
    <t xml:space="preserve">//38</t>
  </si>
  <si>
    <t xml:space="preserve">//39</t>
  </si>
  <si>
    <t xml:space="preserve">//40</t>
  </si>
  <si>
    <t xml:space="preserve">,</t>
  </si>
  <si>
    <t xml:space="preserve"> //LSB</t>
  </si>
  <si>
    <t xml:space="preserve"> //USB,</t>
  </si>
  <si>
    <t xml:space="preserve">//1U</t>
  </si>
  <si>
    <t xml:space="preserve">//2U</t>
  </si>
  <si>
    <t xml:space="preserve">//3U</t>
  </si>
  <si>
    <t xml:space="preserve">//4U</t>
  </si>
  <si>
    <t xml:space="preserve">//5U</t>
  </si>
  <si>
    <t xml:space="preserve">//6U</t>
  </si>
  <si>
    <t xml:space="preserve">//7U</t>
  </si>
  <si>
    <t xml:space="preserve">//8U</t>
  </si>
  <si>
    <t xml:space="preserve">//9U</t>
  </si>
  <si>
    <t xml:space="preserve">//10U</t>
  </si>
  <si>
    <t xml:space="preserve">//11U</t>
  </si>
  <si>
    <t xml:space="preserve">//12U</t>
  </si>
  <si>
    <t xml:space="preserve">//13U</t>
  </si>
  <si>
    <t xml:space="preserve">//14U</t>
  </si>
  <si>
    <t xml:space="preserve">//15U</t>
  </si>
  <si>
    <t xml:space="preserve">//16U</t>
  </si>
  <si>
    <t xml:space="preserve">//17U</t>
  </si>
  <si>
    <t xml:space="preserve">//18U</t>
  </si>
  <si>
    <t xml:space="preserve">//19U</t>
  </si>
  <si>
    <t xml:space="preserve">//20U</t>
  </si>
  <si>
    <t xml:space="preserve">//21U</t>
  </si>
  <si>
    <t xml:space="preserve">//22U</t>
  </si>
  <si>
    <t xml:space="preserve">//23U</t>
  </si>
  <si>
    <t xml:space="preserve">//24U</t>
  </si>
  <si>
    <t xml:space="preserve">//25U</t>
  </si>
  <si>
    <t xml:space="preserve">//26U</t>
  </si>
  <si>
    <t xml:space="preserve">//27U</t>
  </si>
  <si>
    <t xml:space="preserve">//28U</t>
  </si>
  <si>
    <t xml:space="preserve">//29U</t>
  </si>
  <si>
    <t xml:space="preserve">//30U</t>
  </si>
  <si>
    <t xml:space="preserve">//31U</t>
  </si>
  <si>
    <t xml:space="preserve">//32U</t>
  </si>
  <si>
    <t xml:space="preserve">//33U</t>
  </si>
  <si>
    <t xml:space="preserve">//34U</t>
  </si>
  <si>
    <t xml:space="preserve">//35U</t>
  </si>
  <si>
    <t xml:space="preserve">//36U</t>
  </si>
  <si>
    <t xml:space="preserve">//37U</t>
  </si>
  <si>
    <t xml:space="preserve">//38U</t>
  </si>
  <si>
    <t xml:space="preserve">//39U</t>
  </si>
  <si>
    <t xml:space="preserve">//40U</t>
  </si>
  <si>
    <t xml:space="preserve">RX</t>
  </si>
  <si>
    <t xml:space="preserve">divider n</t>
  </si>
  <si>
    <t xml:space="preserve">HEX</t>
  </si>
  <si>
    <t xml:space="preserve">DEC</t>
  </si>
  <si>
    <t xml:space="preserve">offset freq</t>
  </si>
  <si>
    <t xml:space="preserve">PD frequency</t>
  </si>
  <si>
    <t xml:space="preserve">can be 256 to 65535 with PS=0 and 3 to 4095 when PS=1</t>
  </si>
  <si>
    <t xml:space="preserve">outputs</t>
  </si>
  <si>
    <t xml:space="preserve">Desired Frequency</t>
  </si>
  <si>
    <t xml:space="preserve">XTALref</t>
  </si>
  <si>
    <t xml:space="preserve">pd freq</t>
  </si>
  <si>
    <t xml:space="preserve">VCO TX</t>
  </si>
  <si>
    <t xml:space="preserve">VCO RX</t>
  </si>
  <si>
    <t xml:space="preserve">N RX</t>
  </si>
  <si>
    <t xml:space="preserve">P-T(R)</t>
  </si>
  <si>
    <t xml:space="preserve">TON</t>
  </si>
  <si>
    <t xml:space="preserve">OFF</t>
  </si>
  <si>
    <t xml:space="preserve">PS</t>
  </si>
  <si>
    <t xml:space="preserve">T0</t>
  </si>
  <si>
    <t xml:space="preserve">T1</t>
  </si>
  <si>
    <t xml:space="preserve">ID0</t>
  </si>
  <si>
    <t xml:space="preserve">ID1</t>
  </si>
  <si>
    <t xml:space="preserve">dec</t>
  </si>
  <si>
    <t xml:space="preserve">*</t>
  </si>
  <si>
    <t xml:space="preserve">hex</t>
  </si>
  <si>
    <t xml:space="preserve">1=OC low     0=OC=float</t>
  </si>
  <si>
    <t xml:space="preserve">PLL off = 1     PLL on = 0                         FT[R] pulls down  T[R]PD goes high Z</t>
  </si>
  <si>
    <t xml:space="preserve">0 for n=256-65535        1 for n=3-4056</t>
  </si>
  <si>
    <t xml:space="preserve">set to 0</t>
  </si>
  <si>
    <t xml:space="preserve">TX=0     RX=1</t>
  </si>
  <si>
    <t xml:space="preserve"> VCO divider=0    Reference Divider=1</t>
  </si>
  <si>
    <t xml:space="preserve">before reversing</t>
  </si>
  <si>
    <t xml:space="preserve">LSB -----------------------------------------when PS=1--------------------MSB</t>
  </si>
  <si>
    <t xml:space="preserve">*=don't care</t>
  </si>
  <si>
    <t xml:space="preserve">TX side only Controls LD pin</t>
  </si>
  <si>
    <t xml:space="preserve">R0</t>
  </si>
  <si>
    <t xml:space="preserve">R1</t>
  </si>
  <si>
    <t xml:space="preserve">R2</t>
  </si>
  <si>
    <t xml:space="preserve">R3</t>
  </si>
  <si>
    <t xml:space="preserve">R4</t>
  </si>
  <si>
    <t xml:space="preserve">R5</t>
  </si>
  <si>
    <t xml:space="preserve">R6</t>
  </si>
  <si>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</si>
  <si>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</si>
  <si>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</si>
  <si>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</si>
  <si>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</si>
  <si>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R12</t>
  </si>
  <si>
    <t xml:space="preserve">R13</t>
  </si>
  <si>
    <t xml:space="preserve">PL</t>
  </si>
  <si>
    <t xml:space="preserve">PH</t>
  </si>
  <si>
    <t xml:space="preserve">LD0</t>
  </si>
  <si>
    <t xml:space="preserve">LD1</t>
  </si>
  <si>
    <t xml:space="preserve">reverse</t>
  </si>
  <si>
    <t xml:space="preserve">0,0 PLL operation</t>
  </si>
  <si>
    <t xml:space="preserve">0,0 ON when unlocked (LO)</t>
  </si>
  <si>
    <t xml:space="preserve">Reference        divider</t>
  </si>
  <si>
    <t xml:space="preserve">TX side 0,1</t>
  </si>
  <si>
    <t xml:space="preserve">HEX in BIN</t>
  </si>
  <si>
    <t xml:space="preserve">1,0 Forced LO state</t>
  </si>
  <si>
    <t xml:space="preserve">0,1 Air Pulse Output</t>
  </si>
  <si>
    <t xml:space="preserve">RX side 1,1</t>
  </si>
  <si>
    <t xml:space="preserve">0,1 Forced HI state</t>
  </si>
  <si>
    <t xml:space="preserve">1,0 Forced ON state (lo)</t>
  </si>
  <si>
    <t xml:space="preserve">1,1 forced lo state</t>
  </si>
  <si>
    <t xml:space="preserve">1,1 forced off state (high)</t>
  </si>
  <si>
    <t xml:space="preserve">crystal</t>
  </si>
  <si>
    <t xml:space="preserve">desired phase det freq</t>
  </si>
  <si>
    <t xml:space="preserve">can be 3-65535</t>
  </si>
  <si>
    <t xml:space="preserve">Reference divider Code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</si>
</sst>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2"/>
      <charset val="1"/>
    </font>
    <font>
      <i val="true"/>
      <sz val="11"/>
      <color rgb="FF7F7F7F"/>
      <name val="Calibri"/>
      <family val="2"/>
      <charset val="1"/>
    </font>
    <font>
      <b val="true"/>
      <sz val="11"/>
      <color rgb="FFFA7D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000000"/>
      <name val="Consolas"/>
      <family val="3"/>
      <charset val="1"/>
    </font>
    <font>
      <sz val="11"/>
      <color theme="0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color rgb="FFDDDDDD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rgb="FFF2F2F2"/>
        <bgColor rgb="FFE2F0D9"/>
      </patternFill>
    </fill>
    <fill>
      <patternFill patternType="solid">
        <fgColor rgb="FFC6EFCE"/>
        <bgColor rgb="FFC5E0B4"/>
      </patternFill>
    </fill>
    <fill>
      <patternFill patternType="solid">
        <fgColor theme="9" tint="0.5999"/>
        <bgColor rgb="FFC6EFCE"/>
      </patternFill>
    </fill>
    <fill>
      <patternFill patternType="solid">
        <fgColor rgb="FFFFEB9C"/>
        <bgColor rgb="FFE2F0D9"/>
      </patternFill>
    </fill>
    <fill>
      <patternFill patternType="solid">
        <fgColor theme="9" tint="0.7999"/>
        <bgColor rgb="FFF2F2F2"/>
      </patternFill>
    </fill>
    <fill>
      <patternFill patternType="solid">
        <fgColor theme="5"/>
        <bgColor rgb="FFFA7D00"/>
      </patternFill>
    </fill>
    <fill>
      <patternFill patternType="solid">
        <fgColor theme="9" tint="0.3999"/>
        <bgColor rgb="FFAFD095"/>
      </patternFill>
    </fill>
    <fill>
      <patternFill patternType="solid">
        <fgColor theme="8" tint="0.5999"/>
        <bgColor rgb="FFC5E0B4"/>
      </patternFill>
    </fill>
    <fill>
      <patternFill patternType="solid">
        <fgColor theme="8" tint="0.7999"/>
        <bgColor rgb="FFDDDDDD"/>
      </patternFill>
    </fill>
    <fill>
      <patternFill patternType="solid">
        <fgColor rgb="FFE16173"/>
        <bgColor rgb="FFED7D31"/>
      </patternFill>
    </fill>
    <fill>
      <patternFill patternType="solid">
        <fgColor rgb="FF77BC65"/>
        <bgColor rgb="FFA9D18E"/>
      </patternFill>
    </fill>
    <fill>
      <patternFill patternType="solid">
        <fgColor rgb="FFFFA6A6"/>
        <bgColor rgb="FFFFC7CE"/>
      </patternFill>
    </fill>
    <fill>
      <patternFill patternType="solid">
        <fgColor rgb="FFAFD095"/>
        <bgColor rgb="FFA9D18E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1" applyFont="true" applyBorder="true" applyAlignment="true" applyProtection="false">
      <alignment horizontal="general" vertical="bottom" textRotation="0" wrapText="false" indent="0" shrinkToFit="false"/>
    </xf>
    <xf numFmtId="164" fontId="7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8" borderId="0" applyFont="true" applyBorder="false" applyAlignment="true" applyProtection="false">
      <alignment horizontal="general" vertical="bottom" textRotation="0" wrapText="false" indent="0" shrinkToFit="false"/>
    </xf>
    <xf numFmtId="164" fontId="1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6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2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7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9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9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8" borderId="0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2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8" borderId="7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8" borderId="0" xfId="2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8" borderId="0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9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9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1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0"/>
    <cellStyle name="Excel Built-in Explanatory Text" xfId="21"/>
    <cellStyle name="Excel Built-in Calculation" xfId="22"/>
    <cellStyle name="Excel Built-in Good" xfId="23"/>
    <cellStyle name="Excel Built-in 40% - Accent6" xfId="24"/>
    <cellStyle name="Excel Built-in Neutral" xfId="25"/>
    <cellStyle name="Excel Built-in 20% - Accent6" xfId="26"/>
    <cellStyle name="Excel Built-in Accent2" xfId="27"/>
    <cellStyle name="Excel Built-in 60% - Accent6" xfId="28"/>
    <cellStyle name="Excel Built-in 40% - Accent5" xfId="29"/>
    <cellStyle name="Excel Built-in 20% - Accent5" xfId="3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B4C7E7"/>
      <rgbColor rgb="FF7F7F7F"/>
      <rgbColor rgb="FF9999FF"/>
      <rgbColor rgb="FFE16173"/>
      <rgbColor rgb="FFF2F2F2"/>
      <rgbColor rgb="FFE2F0D9"/>
      <rgbColor rgb="FF660066"/>
      <rgbColor rgb="FFED7D31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6EFCE"/>
      <rgbColor rgb="FFFFEB9C"/>
      <rgbColor rgb="FFAFD095"/>
      <rgbColor rgb="FFFFA6A6"/>
      <rgbColor rgb="FFC5E0B4"/>
      <rgbColor rgb="FFFFC7CE"/>
      <rgbColor rgb="FF3366FF"/>
      <rgbColor rgb="FF33CCCC"/>
      <rgbColor rgb="FFA9D18E"/>
      <rgbColor rgb="FFFFCC00"/>
      <rgbColor rgb="FFFF9900"/>
      <rgbColor rgb="FFFA7D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27"/>
  <sheetViews>
    <sheetView showFormulas="false" showGridLines="true" showRowColHeaders="true" showZeros="true" rightToLeft="false" tabSelected="true" showOutlineSymbols="true" defaultGridColor="true" view="normal" topLeftCell="A1" colorId="64" zoomScale="74" zoomScaleNormal="74" zoomScalePageLayoutView="100" workbookViewId="0">
      <selection pane="topLeft" activeCell="I8" activeCellId="0" sqref="I8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6" style="0" width="18.46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 t="s">
        <v>1</v>
      </c>
      <c r="G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</row>
    <row r="3" customFormat="false" ht="12.8" hidden="false" customHeight="false" outlineLevel="0" collapsed="false">
      <c r="A3" s="2" t="n">
        <v>26565000</v>
      </c>
      <c r="B3" s="1" t="s">
        <v>2</v>
      </c>
      <c r="C3" s="1"/>
      <c r="D3" s="1"/>
      <c r="E3" s="1"/>
      <c r="F3" s="3" t="s">
        <v>3</v>
      </c>
    </row>
    <row r="4" customFormat="false" ht="12.8" hidden="false" customHeight="false" outlineLevel="0" collapsed="false">
      <c r="A4" s="2" t="n">
        <v>26575000</v>
      </c>
      <c r="B4" s="1" t="s">
        <v>4</v>
      </c>
      <c r="D4" s="1"/>
      <c r="E4" s="1"/>
      <c r="F4" s="3" t="str">
        <f aca="false">CONCATENATE(" ", A3, ", ",B3)</f>
        <v> 26565000, //1</v>
      </c>
    </row>
    <row r="5" customFormat="false" ht="12.8" hidden="false" customHeight="false" outlineLevel="0" collapsed="false">
      <c r="A5" s="2" t="n">
        <v>26585000</v>
      </c>
      <c r="B5" s="1" t="s">
        <v>5</v>
      </c>
      <c r="D5" s="1"/>
      <c r="E5" s="1"/>
      <c r="F5" s="3" t="str">
        <f aca="false">CONCATENATE(" ", A4, ", ",B4)</f>
        <v> 26575000, //2</v>
      </c>
    </row>
    <row r="6" customFormat="false" ht="12.8" hidden="false" customHeight="false" outlineLevel="0" collapsed="false">
      <c r="A6" s="2" t="n">
        <v>26595000</v>
      </c>
      <c r="B6" s="1" t="s">
        <v>6</v>
      </c>
      <c r="D6" s="1"/>
      <c r="E6" s="1"/>
      <c r="F6" s="3" t="str">
        <f aca="false">CONCATENATE(" ", A5, ", ",B5)</f>
        <v> 26585000, //3</v>
      </c>
      <c r="I6" s="0" t="s">
        <v>7</v>
      </c>
    </row>
    <row r="7" customFormat="false" ht="12.8" hidden="false" customHeight="false" outlineLevel="0" collapsed="false">
      <c r="A7" s="2" t="n">
        <v>26605000</v>
      </c>
      <c r="B7" s="1" t="s">
        <v>8</v>
      </c>
      <c r="D7" s="1"/>
      <c r="E7" s="1"/>
      <c r="F7" s="3" t="str">
        <f aca="false">CONCATENATE(" ", A6, ", ",B6)</f>
        <v> 26595000, //4</v>
      </c>
      <c r="I7" s="0" t="s">
        <v>9</v>
      </c>
    </row>
    <row r="8" customFormat="false" ht="12.8" hidden="false" customHeight="false" outlineLevel="0" collapsed="false">
      <c r="A8" s="2" t="n">
        <v>26615000</v>
      </c>
      <c r="B8" s="1" t="s">
        <v>10</v>
      </c>
      <c r="D8" s="1"/>
      <c r="E8" s="1"/>
      <c r="F8" s="3" t="str">
        <f aca="false">CONCATENATE(" ", A7, ", ",B7)</f>
        <v> 26605000, //5</v>
      </c>
    </row>
    <row r="9" customFormat="false" ht="12.8" hidden="false" customHeight="false" outlineLevel="0" collapsed="false">
      <c r="A9" s="2" t="n">
        <v>26625000</v>
      </c>
      <c r="B9" s="1" t="s">
        <v>11</v>
      </c>
      <c r="D9" s="1"/>
      <c r="E9" s="1"/>
      <c r="F9" s="3" t="str">
        <f aca="false">CONCATENATE(" ", A8, ", ",B8)</f>
        <v> 26615000, //6</v>
      </c>
    </row>
    <row r="10" customFormat="false" ht="12.8" hidden="false" customHeight="false" outlineLevel="0" collapsed="false">
      <c r="A10" s="2" t="n">
        <v>26635000</v>
      </c>
      <c r="B10" s="1" t="s">
        <v>12</v>
      </c>
      <c r="D10" s="1"/>
      <c r="E10" s="1"/>
      <c r="F10" s="3" t="str">
        <f aca="false">CONCATENATE(" ", A9, ", ",B9)</f>
        <v> 26625000, //7</v>
      </c>
    </row>
    <row r="11" customFormat="false" ht="12.8" hidden="false" customHeight="false" outlineLevel="0" collapsed="false">
      <c r="A11" s="2" t="n">
        <v>26645000</v>
      </c>
      <c r="B11" s="1" t="s">
        <v>13</v>
      </c>
      <c r="D11" s="1"/>
      <c r="E11" s="1"/>
      <c r="F11" s="3" t="str">
        <f aca="false">CONCATENATE(" ", A10, ", ",B10)</f>
        <v> 26635000, //8</v>
      </c>
    </row>
    <row r="12" customFormat="false" ht="12.8" hidden="false" customHeight="false" outlineLevel="0" collapsed="false">
      <c r="A12" s="2" t="n">
        <v>26655000</v>
      </c>
      <c r="B12" s="1" t="s">
        <v>14</v>
      </c>
      <c r="D12" s="1"/>
      <c r="E12" s="1"/>
      <c r="F12" s="3" t="str">
        <f aca="false">CONCATENATE(" ", A11, ", ",B11)</f>
        <v> 26645000, //9</v>
      </c>
    </row>
    <row r="13" customFormat="false" ht="12.8" hidden="false" customHeight="false" outlineLevel="0" collapsed="false">
      <c r="A13" s="2" t="n">
        <v>26665000</v>
      </c>
      <c r="B13" s="1" t="s">
        <v>15</v>
      </c>
      <c r="D13" s="1"/>
      <c r="E13" s="1"/>
      <c r="F13" s="3" t="str">
        <f aca="false">CONCATENATE(" ", A12, ", ",B12)</f>
        <v> 26655000, //10</v>
      </c>
    </row>
    <row r="14" customFormat="false" ht="12.8" hidden="false" customHeight="false" outlineLevel="0" collapsed="false">
      <c r="A14" s="2" t="n">
        <v>26675000</v>
      </c>
      <c r="B14" s="1" t="s">
        <v>16</v>
      </c>
      <c r="D14" s="1"/>
      <c r="E14" s="1"/>
      <c r="F14" s="3" t="str">
        <f aca="false">CONCATENATE(" ", A13, ", ",B13)</f>
        <v> 26665000, //11</v>
      </c>
    </row>
    <row r="15" customFormat="false" ht="12.8" hidden="false" customHeight="false" outlineLevel="0" collapsed="false">
      <c r="A15" s="2" t="n">
        <v>26685000</v>
      </c>
      <c r="B15" s="1" t="s">
        <v>17</v>
      </c>
      <c r="D15" s="1"/>
      <c r="E15" s="1"/>
      <c r="F15" s="3" t="str">
        <f aca="false">CONCATENATE(" ", A14, ", ",B14)</f>
        <v> 26675000, //12</v>
      </c>
    </row>
    <row r="16" customFormat="false" ht="12.8" hidden="false" customHeight="false" outlineLevel="0" collapsed="false">
      <c r="A16" s="2" t="n">
        <v>26695000</v>
      </c>
      <c r="B16" s="1" t="s">
        <v>18</v>
      </c>
      <c r="D16" s="1"/>
      <c r="E16" s="1"/>
      <c r="F16" s="3" t="str">
        <f aca="false">CONCATENATE(" ", A15, ", ",B15)</f>
        <v> 26685000, //13</v>
      </c>
    </row>
    <row r="17" customFormat="false" ht="12.8" hidden="false" customHeight="false" outlineLevel="0" collapsed="false">
      <c r="A17" s="2" t="n">
        <v>26705000</v>
      </c>
      <c r="B17" s="1" t="s">
        <v>19</v>
      </c>
      <c r="D17" s="1"/>
      <c r="E17" s="1"/>
      <c r="F17" s="3" t="str">
        <f aca="false">CONCATENATE(" ", A16, ", ",B16)</f>
        <v> 26695000, //14</v>
      </c>
    </row>
    <row r="18" customFormat="false" ht="12.8" hidden="false" customHeight="false" outlineLevel="0" collapsed="false">
      <c r="A18" s="2" t="n">
        <v>26715000</v>
      </c>
      <c r="B18" s="1" t="s">
        <v>20</v>
      </c>
      <c r="D18" s="1"/>
      <c r="E18" s="1"/>
      <c r="F18" s="3" t="str">
        <f aca="false">CONCATENATE(" ", A17, ", ",B17)</f>
        <v> 26705000, //15</v>
      </c>
    </row>
    <row r="19" customFormat="false" ht="12.8" hidden="false" customHeight="false" outlineLevel="0" collapsed="false">
      <c r="A19" s="2" t="n">
        <v>26725000</v>
      </c>
      <c r="B19" s="1" t="s">
        <v>21</v>
      </c>
      <c r="D19" s="1"/>
      <c r="E19" s="1"/>
      <c r="F19" s="3" t="str">
        <f aca="false">CONCATENATE(" ", A18, ", ",B18)</f>
        <v> 26715000, //16</v>
      </c>
    </row>
    <row r="20" customFormat="false" ht="12.8" hidden="false" customHeight="false" outlineLevel="0" collapsed="false">
      <c r="A20" s="2" t="n">
        <v>26735000</v>
      </c>
      <c r="B20" s="1" t="s">
        <v>22</v>
      </c>
      <c r="D20" s="1"/>
      <c r="E20" s="1"/>
      <c r="F20" s="3" t="str">
        <f aca="false">CONCATENATE(" ", A19, ", ",B19)</f>
        <v> 26725000, //17</v>
      </c>
    </row>
    <row r="21" customFormat="false" ht="12.8" hidden="false" customHeight="false" outlineLevel="0" collapsed="false">
      <c r="A21" s="2" t="n">
        <v>26745000</v>
      </c>
      <c r="B21" s="1" t="s">
        <v>23</v>
      </c>
      <c r="D21" s="1"/>
      <c r="E21" s="1"/>
      <c r="F21" s="3" t="str">
        <f aca="false">CONCATENATE(" ", A20, ", ",B20)</f>
        <v> 26735000, //18</v>
      </c>
    </row>
    <row r="22" customFormat="false" ht="12.8" hidden="false" customHeight="false" outlineLevel="0" collapsed="false">
      <c r="A22" s="2" t="n">
        <v>26755000</v>
      </c>
      <c r="B22" s="1" t="s">
        <v>24</v>
      </c>
      <c r="D22" s="1"/>
      <c r="E22" s="1"/>
      <c r="F22" s="3" t="str">
        <f aca="false">CONCATENATE(" ", A21, ", ",B21)</f>
        <v> 26745000, //19</v>
      </c>
    </row>
    <row r="23" customFormat="false" ht="12.8" hidden="false" customHeight="false" outlineLevel="0" collapsed="false">
      <c r="A23" s="2" t="n">
        <v>26765000</v>
      </c>
      <c r="B23" s="1" t="s">
        <v>25</v>
      </c>
      <c r="D23" s="1"/>
      <c r="E23" s="1"/>
      <c r="F23" s="3" t="str">
        <f aca="false">CONCATENATE(" ", A22, ", ",B22)</f>
        <v> 26755000, //20</v>
      </c>
    </row>
    <row r="24" customFormat="false" ht="12.8" hidden="false" customHeight="false" outlineLevel="0" collapsed="false">
      <c r="A24" s="2" t="n">
        <v>26775000</v>
      </c>
      <c r="B24" s="1" t="s">
        <v>26</v>
      </c>
      <c r="D24" s="1"/>
      <c r="E24" s="1"/>
      <c r="F24" s="3" t="str">
        <f aca="false">CONCATENATE(" ", A23, ", ",B23)</f>
        <v> 26765000, //21</v>
      </c>
    </row>
    <row r="25" customFormat="false" ht="12.8" hidden="false" customHeight="false" outlineLevel="0" collapsed="false">
      <c r="A25" s="2" t="n">
        <v>26785000</v>
      </c>
      <c r="B25" s="1" t="s">
        <v>27</v>
      </c>
      <c r="D25" s="1"/>
      <c r="E25" s="1"/>
      <c r="F25" s="3" t="str">
        <f aca="false">CONCATENATE(" ", A24, ", ",B24)</f>
        <v> 26775000, //22</v>
      </c>
    </row>
    <row r="26" customFormat="false" ht="12.8" hidden="false" customHeight="false" outlineLevel="0" collapsed="false">
      <c r="A26" s="2" t="n">
        <v>26795000</v>
      </c>
      <c r="B26" s="1" t="s">
        <v>28</v>
      </c>
      <c r="D26" s="1"/>
      <c r="E26" s="1"/>
      <c r="F26" s="3" t="str">
        <f aca="false">CONCATENATE(" ", A25, ", ",B25)</f>
        <v> 26785000, //23</v>
      </c>
    </row>
    <row r="27" customFormat="false" ht="12.8" hidden="false" customHeight="false" outlineLevel="0" collapsed="false">
      <c r="A27" s="2" t="n">
        <v>26805000</v>
      </c>
      <c r="B27" s="1" t="s">
        <v>29</v>
      </c>
      <c r="D27" s="1"/>
      <c r="E27" s="1"/>
      <c r="F27" s="3" t="str">
        <f aca="false">CONCATENATE(" ", A26, ", ",B26)</f>
        <v> 26795000, //24</v>
      </c>
    </row>
    <row r="28" customFormat="false" ht="12.8" hidden="false" customHeight="false" outlineLevel="0" collapsed="false">
      <c r="A28" s="2" t="n">
        <v>26815000</v>
      </c>
      <c r="B28" s="1" t="s">
        <v>30</v>
      </c>
      <c r="D28" s="1"/>
      <c r="E28" s="1"/>
      <c r="F28" s="3" t="str">
        <f aca="false">CONCATENATE(" ", A27, ", ",B27)</f>
        <v> 26805000, //25</v>
      </c>
    </row>
    <row r="29" customFormat="false" ht="12.8" hidden="false" customHeight="false" outlineLevel="0" collapsed="false">
      <c r="A29" s="2" t="n">
        <v>26825000</v>
      </c>
      <c r="B29" s="1" t="s">
        <v>31</v>
      </c>
      <c r="D29" s="1"/>
      <c r="E29" s="1"/>
      <c r="F29" s="3" t="str">
        <f aca="false">CONCATENATE(" ", A28, ", ",B28)</f>
        <v> 26815000, //26</v>
      </c>
    </row>
    <row r="30" customFormat="false" ht="12.8" hidden="false" customHeight="false" outlineLevel="0" collapsed="false">
      <c r="A30" s="2" t="n">
        <v>26835000</v>
      </c>
      <c r="B30" s="1" t="s">
        <v>32</v>
      </c>
      <c r="D30" s="1"/>
      <c r="E30" s="1"/>
      <c r="F30" s="3" t="str">
        <f aca="false">CONCATENATE(" ", A29, ", ",B29)</f>
        <v> 26825000, //27</v>
      </c>
    </row>
    <row r="31" customFormat="false" ht="12.8" hidden="false" customHeight="false" outlineLevel="0" collapsed="false">
      <c r="A31" s="2" t="n">
        <v>26845000</v>
      </c>
      <c r="B31" s="1" t="s">
        <v>33</v>
      </c>
      <c r="D31" s="1"/>
      <c r="E31" s="1"/>
      <c r="F31" s="3" t="str">
        <f aca="false">CONCATENATE(" ", A30, ", ",B30)</f>
        <v> 26835000, //28</v>
      </c>
    </row>
    <row r="32" customFormat="false" ht="12.8" hidden="false" customHeight="false" outlineLevel="0" collapsed="false">
      <c r="A32" s="2" t="n">
        <v>26855000</v>
      </c>
      <c r="B32" s="1" t="s">
        <v>34</v>
      </c>
      <c r="D32" s="1"/>
      <c r="E32" s="1"/>
      <c r="F32" s="3" t="str">
        <f aca="false">CONCATENATE(" ", A31, ", ",B31)</f>
        <v> 26845000, //29</v>
      </c>
    </row>
    <row r="33" customFormat="false" ht="12.8" hidden="false" customHeight="false" outlineLevel="0" collapsed="false">
      <c r="A33" s="2" t="n">
        <v>26865000</v>
      </c>
      <c r="B33" s="1" t="s">
        <v>35</v>
      </c>
      <c r="D33" s="1"/>
      <c r="E33" s="1"/>
      <c r="F33" s="3" t="str">
        <f aca="false">CONCATENATE(" ", A32, ", ",B32)</f>
        <v> 26855000, //30</v>
      </c>
    </row>
    <row r="34" customFormat="false" ht="12.8" hidden="false" customHeight="false" outlineLevel="0" collapsed="false">
      <c r="A34" s="2" t="n">
        <v>26875000</v>
      </c>
      <c r="B34" s="1" t="s">
        <v>36</v>
      </c>
      <c r="D34" s="1"/>
      <c r="E34" s="1"/>
      <c r="F34" s="3" t="str">
        <f aca="false">CONCATENATE(" ", A33, ", ",B33)</f>
        <v> 26865000, //31</v>
      </c>
    </row>
    <row r="35" customFormat="false" ht="12.8" hidden="false" customHeight="false" outlineLevel="0" collapsed="false">
      <c r="A35" s="2" t="n">
        <v>26885000</v>
      </c>
      <c r="B35" s="1" t="s">
        <v>37</v>
      </c>
      <c r="D35" s="1"/>
      <c r="E35" s="1"/>
      <c r="F35" s="3" t="str">
        <f aca="false">CONCATENATE(" ", A34, ", ",B34)</f>
        <v> 26875000, //32</v>
      </c>
    </row>
    <row r="36" customFormat="false" ht="12.8" hidden="false" customHeight="false" outlineLevel="0" collapsed="false">
      <c r="A36" s="2" t="n">
        <v>26895000</v>
      </c>
      <c r="B36" s="1" t="s">
        <v>38</v>
      </c>
      <c r="D36" s="1"/>
      <c r="E36" s="1"/>
      <c r="F36" s="3" t="str">
        <f aca="false">CONCATENATE(" ", A35, ", ",B35)</f>
        <v> 26885000, //33</v>
      </c>
    </row>
    <row r="37" customFormat="false" ht="12.8" hidden="false" customHeight="false" outlineLevel="0" collapsed="false">
      <c r="A37" s="2" t="n">
        <v>26905000</v>
      </c>
      <c r="B37" s="1" t="s">
        <v>39</v>
      </c>
      <c r="D37" s="1"/>
      <c r="E37" s="1"/>
      <c r="F37" s="3" t="str">
        <f aca="false">CONCATENATE(" ", A36, ", ",B36)</f>
        <v> 26895000, //34</v>
      </c>
    </row>
    <row r="38" customFormat="false" ht="12.8" hidden="false" customHeight="false" outlineLevel="0" collapsed="false">
      <c r="A38" s="2" t="n">
        <v>26915000</v>
      </c>
      <c r="B38" s="1" t="s">
        <v>40</v>
      </c>
      <c r="D38" s="1"/>
      <c r="E38" s="1"/>
      <c r="F38" s="3" t="str">
        <f aca="false">CONCATENATE(" ", A37, ", ",B37)</f>
        <v> 26905000, //35</v>
      </c>
    </row>
    <row r="39" customFormat="false" ht="12.8" hidden="false" customHeight="false" outlineLevel="0" collapsed="false">
      <c r="A39" s="2" t="n">
        <v>26925000</v>
      </c>
      <c r="B39" s="1" t="s">
        <v>41</v>
      </c>
      <c r="D39" s="1"/>
      <c r="E39" s="1"/>
      <c r="F39" s="3" t="str">
        <f aca="false">CONCATENATE(" ", A38, ", ",B38)</f>
        <v> 26915000, //36</v>
      </c>
    </row>
    <row r="40" customFormat="false" ht="12.8" hidden="false" customHeight="false" outlineLevel="0" collapsed="false">
      <c r="A40" s="2" t="n">
        <v>26935000</v>
      </c>
      <c r="B40" s="1" t="s">
        <v>42</v>
      </c>
      <c r="D40" s="1"/>
      <c r="E40" s="1"/>
      <c r="F40" s="3" t="str">
        <f aca="false">CONCATENATE(" ", A39, ", ",B39)</f>
        <v> 26925000, //37</v>
      </c>
    </row>
    <row r="41" customFormat="false" ht="12.8" hidden="false" customHeight="false" outlineLevel="0" collapsed="false">
      <c r="A41" s="2" t="n">
        <v>26945000</v>
      </c>
      <c r="B41" s="1" t="s">
        <v>43</v>
      </c>
      <c r="D41" s="1"/>
      <c r="E41" s="1"/>
      <c r="F41" s="3" t="str">
        <f aca="false">CONCATENATE(" ", A40, ", ",B40)</f>
        <v> 26935000, //38</v>
      </c>
    </row>
    <row r="42" customFormat="false" ht="12.8" hidden="false" customHeight="false" outlineLevel="0" collapsed="false">
      <c r="A42" s="2" t="n">
        <v>26955000</v>
      </c>
      <c r="B42" s="1" t="s">
        <v>44</v>
      </c>
      <c r="D42" s="1"/>
      <c r="E42" s="1"/>
      <c r="F42" s="3" t="str">
        <f aca="false">CONCATENATE(" ", A41, ", ",B41)</f>
        <v> 26945000, //39</v>
      </c>
    </row>
    <row r="43" customFormat="false" ht="12.8" hidden="false" customHeight="false" outlineLevel="0" collapsed="false">
      <c r="D43" s="1"/>
      <c r="E43" s="1"/>
      <c r="F43" s="3" t="str">
        <f aca="false">CONCATENATE(" ", A42, ", ",B42)</f>
        <v> 26955000, //40</v>
      </c>
    </row>
    <row r="44" customFormat="false" ht="12.8" hidden="false" customHeight="false" outlineLevel="0" collapsed="false">
      <c r="A44" s="1"/>
      <c r="B44" s="1" t="s">
        <v>45</v>
      </c>
      <c r="C44" s="1"/>
      <c r="D44" s="1"/>
      <c r="E44" s="1"/>
      <c r="F44" s="3"/>
      <c r="G44" s="1"/>
    </row>
    <row r="45" customFormat="false" ht="12.8" hidden="false" customHeight="false" outlineLevel="0" collapsed="false">
      <c r="A45" s="1"/>
      <c r="B45" s="1"/>
      <c r="C45" s="1"/>
      <c r="D45" s="1"/>
      <c r="E45" s="1"/>
      <c r="F45" s="3" t="s">
        <v>46</v>
      </c>
      <c r="G45" s="1"/>
    </row>
    <row r="46" customFormat="false" ht="12.8" hidden="false" customHeight="false" outlineLevel="0" collapsed="false">
      <c r="A46" s="1"/>
      <c r="B46" s="1"/>
      <c r="C46" s="1"/>
      <c r="D46" s="1"/>
      <c r="E46" s="1"/>
      <c r="F46" s="3" t="str">
        <f aca="false">CONCATENATE(" ", A3-2500, ", ",B3)</f>
        <v> 26562500, //1</v>
      </c>
      <c r="G46" s="1"/>
    </row>
    <row r="47" customFormat="false" ht="12.8" hidden="false" customHeight="false" outlineLevel="0" collapsed="false">
      <c r="A47" s="1"/>
      <c r="B47" s="1"/>
      <c r="C47" s="1"/>
      <c r="D47" s="1"/>
      <c r="E47" s="1"/>
      <c r="F47" s="3" t="str">
        <f aca="false">CONCATENATE(" ", A4-2500, ", ",B4)</f>
        <v> 26572500, //2</v>
      </c>
      <c r="G47" s="1"/>
    </row>
    <row r="48" customFormat="false" ht="12.8" hidden="false" customHeight="false" outlineLevel="0" collapsed="false">
      <c r="A48" s="1"/>
      <c r="B48" s="1"/>
      <c r="C48" s="1"/>
      <c r="D48" s="1"/>
      <c r="E48" s="1"/>
      <c r="F48" s="3" t="str">
        <f aca="false">CONCATENATE(" ", A5-2500, ", ",B5)</f>
        <v> 26582500, //3</v>
      </c>
      <c r="G48" s="1"/>
    </row>
    <row r="49" customFormat="false" ht="12.8" hidden="false" customHeight="false" outlineLevel="0" collapsed="false">
      <c r="A49" s="1"/>
      <c r="B49" s="1"/>
      <c r="C49" s="1"/>
      <c r="D49" s="1"/>
      <c r="E49" s="1"/>
      <c r="F49" s="3" t="str">
        <f aca="false">CONCATENATE(" ", A6-2500, ", ",B6)</f>
        <v> 26592500, //4</v>
      </c>
      <c r="G49" s="1"/>
    </row>
    <row r="50" customFormat="false" ht="12.8" hidden="false" customHeight="false" outlineLevel="0" collapsed="false">
      <c r="A50" s="1"/>
      <c r="B50" s="1"/>
      <c r="C50" s="1"/>
      <c r="D50" s="1"/>
      <c r="E50" s="1"/>
      <c r="F50" s="3" t="str">
        <f aca="false">CONCATENATE(" ", A7-2500, ", ",B7)</f>
        <v> 26602500, //5</v>
      </c>
      <c r="G50" s="1"/>
    </row>
    <row r="51" customFormat="false" ht="12.8" hidden="false" customHeight="false" outlineLevel="0" collapsed="false">
      <c r="A51" s="1"/>
      <c r="B51" s="1"/>
      <c r="C51" s="1"/>
      <c r="D51" s="1"/>
      <c r="E51" s="1"/>
      <c r="F51" s="3" t="str">
        <f aca="false">CONCATENATE(" ", A8-2500, ", ",B8)</f>
        <v> 26612500, //6</v>
      </c>
      <c r="G51" s="1"/>
    </row>
    <row r="52" customFormat="false" ht="12.8" hidden="false" customHeight="false" outlineLevel="0" collapsed="false">
      <c r="A52" s="1"/>
      <c r="B52" s="1"/>
      <c r="C52" s="1"/>
      <c r="D52" s="1"/>
      <c r="E52" s="1"/>
      <c r="F52" s="3" t="str">
        <f aca="false">CONCATENATE(" ", A9-2500, ", ",B9)</f>
        <v> 26622500, //7</v>
      </c>
      <c r="G52" s="1"/>
    </row>
    <row r="53" customFormat="false" ht="12.8" hidden="false" customHeight="false" outlineLevel="0" collapsed="false">
      <c r="A53" s="1"/>
      <c r="B53" s="1"/>
      <c r="C53" s="1"/>
      <c r="D53" s="1"/>
      <c r="E53" s="1"/>
      <c r="F53" s="3" t="str">
        <f aca="false">CONCATENATE(" ", A10-2500, ", ",B10)</f>
        <v> 26632500, //8</v>
      </c>
      <c r="G53" s="1"/>
    </row>
    <row r="54" customFormat="false" ht="12.8" hidden="false" customHeight="false" outlineLevel="0" collapsed="false">
      <c r="A54" s="1"/>
      <c r="B54" s="1"/>
      <c r="C54" s="1"/>
      <c r="D54" s="1"/>
      <c r="E54" s="1"/>
      <c r="F54" s="3" t="str">
        <f aca="false">CONCATENATE(" ", A11-2500, ", ",B11)</f>
        <v> 26642500, //9</v>
      </c>
      <c r="G54" s="1"/>
    </row>
    <row r="55" customFormat="false" ht="12.8" hidden="false" customHeight="false" outlineLevel="0" collapsed="false">
      <c r="A55" s="1"/>
      <c r="B55" s="1"/>
      <c r="C55" s="1"/>
      <c r="D55" s="1"/>
      <c r="E55" s="1"/>
      <c r="F55" s="3" t="str">
        <f aca="false">CONCATENATE(" ", A12-2500, ", ",B12)</f>
        <v> 26652500, //10</v>
      </c>
      <c r="G55" s="1"/>
    </row>
    <row r="56" customFormat="false" ht="12.8" hidden="false" customHeight="false" outlineLevel="0" collapsed="false">
      <c r="A56" s="1"/>
      <c r="B56" s="1"/>
      <c r="C56" s="1"/>
      <c r="D56" s="1"/>
      <c r="E56" s="1"/>
      <c r="F56" s="3" t="str">
        <f aca="false">CONCATENATE(" ", A13-2500, ", ",B13)</f>
        <v> 26662500, //11</v>
      </c>
      <c r="G56" s="1"/>
    </row>
    <row r="57" customFormat="false" ht="12.8" hidden="false" customHeight="false" outlineLevel="0" collapsed="false">
      <c r="A57" s="1"/>
      <c r="B57" s="1"/>
      <c r="C57" s="1"/>
      <c r="D57" s="1"/>
      <c r="E57" s="1"/>
      <c r="F57" s="3" t="str">
        <f aca="false">CONCATENATE(" ", A14-2500, ", ",B14)</f>
        <v> 26672500, //12</v>
      </c>
      <c r="G57" s="1"/>
    </row>
    <row r="58" customFormat="false" ht="12.8" hidden="false" customHeight="false" outlineLevel="0" collapsed="false">
      <c r="A58" s="1"/>
      <c r="B58" s="1"/>
      <c r="C58" s="1"/>
      <c r="D58" s="1"/>
      <c r="E58" s="1"/>
      <c r="F58" s="3" t="str">
        <f aca="false">CONCATENATE(" ", A15-2500, ", ",B15)</f>
        <v> 26682500, //13</v>
      </c>
      <c r="G58" s="1"/>
    </row>
    <row r="59" customFormat="false" ht="12.8" hidden="false" customHeight="false" outlineLevel="0" collapsed="false">
      <c r="A59" s="1"/>
      <c r="B59" s="1"/>
      <c r="C59" s="1"/>
      <c r="D59" s="1"/>
      <c r="E59" s="1"/>
      <c r="F59" s="3" t="str">
        <f aca="false">CONCATENATE(" ", A16-2500, ", ",B16)</f>
        <v> 26692500, //14</v>
      </c>
      <c r="G59" s="1"/>
    </row>
    <row r="60" customFormat="false" ht="12.8" hidden="false" customHeight="false" outlineLevel="0" collapsed="false">
      <c r="A60" s="1"/>
      <c r="B60" s="1"/>
      <c r="C60" s="1"/>
      <c r="D60" s="1"/>
      <c r="E60" s="1"/>
      <c r="F60" s="3" t="str">
        <f aca="false">CONCATENATE(" ", A17-2500, ", ",B17)</f>
        <v> 26702500, //15</v>
      </c>
      <c r="G60" s="1"/>
    </row>
    <row r="61" customFormat="false" ht="12.8" hidden="false" customHeight="false" outlineLevel="0" collapsed="false">
      <c r="A61" s="1"/>
      <c r="B61" s="1"/>
      <c r="C61" s="1"/>
      <c r="D61" s="1"/>
      <c r="E61" s="1"/>
      <c r="F61" s="3" t="str">
        <f aca="false">CONCATENATE(" ", A18-2500, ", ",B18)</f>
        <v> 26712500, //16</v>
      </c>
      <c r="G61" s="1"/>
    </row>
    <row r="62" customFormat="false" ht="12.8" hidden="false" customHeight="false" outlineLevel="0" collapsed="false">
      <c r="A62" s="1"/>
      <c r="B62" s="1"/>
      <c r="C62" s="1"/>
      <c r="D62" s="1"/>
      <c r="E62" s="1"/>
      <c r="F62" s="3" t="str">
        <f aca="false">CONCATENATE(" ", A19-2500, ", ",B19)</f>
        <v> 26722500, //17</v>
      </c>
      <c r="G62" s="1"/>
    </row>
    <row r="63" customFormat="false" ht="12.8" hidden="false" customHeight="false" outlineLevel="0" collapsed="false">
      <c r="A63" s="1"/>
      <c r="B63" s="1"/>
      <c r="C63" s="1"/>
      <c r="D63" s="1"/>
      <c r="E63" s="1"/>
      <c r="F63" s="3" t="str">
        <f aca="false">CONCATENATE(" ", A20-2500, ", ",B20)</f>
        <v> 26732500, //18</v>
      </c>
      <c r="G63" s="1"/>
    </row>
    <row r="64" customFormat="false" ht="12.8" hidden="false" customHeight="false" outlineLevel="0" collapsed="false">
      <c r="A64" s="1"/>
      <c r="B64" s="1"/>
      <c r="C64" s="1"/>
      <c r="D64" s="1"/>
      <c r="E64" s="1"/>
      <c r="F64" s="3" t="str">
        <f aca="false">CONCATENATE(" ", A21-2500, ", ",B21)</f>
        <v> 26742500, //19</v>
      </c>
      <c r="G64" s="1"/>
    </row>
    <row r="65" customFormat="false" ht="12.8" hidden="false" customHeight="false" outlineLevel="0" collapsed="false">
      <c r="A65" s="1"/>
      <c r="B65" s="1"/>
      <c r="C65" s="1"/>
      <c r="D65" s="1"/>
      <c r="E65" s="1"/>
      <c r="F65" s="3" t="str">
        <f aca="false">CONCATENATE(" ", A22-2500, ", ",B22)</f>
        <v> 26752500, //20</v>
      </c>
      <c r="G65" s="1"/>
    </row>
    <row r="66" customFormat="false" ht="12.8" hidden="false" customHeight="false" outlineLevel="0" collapsed="false">
      <c r="A66" s="1"/>
      <c r="B66" s="1"/>
      <c r="C66" s="1"/>
      <c r="D66" s="1"/>
      <c r="E66" s="1"/>
      <c r="F66" s="3" t="str">
        <f aca="false">CONCATENATE(" ", A23-2500, ", ",B23)</f>
        <v> 26762500, //21</v>
      </c>
      <c r="G66" s="1"/>
    </row>
    <row r="67" customFormat="false" ht="12.8" hidden="false" customHeight="false" outlineLevel="0" collapsed="false">
      <c r="A67" s="1"/>
      <c r="B67" s="1"/>
      <c r="C67" s="1"/>
      <c r="D67" s="1"/>
      <c r="E67" s="1"/>
      <c r="F67" s="3" t="str">
        <f aca="false">CONCATENATE(" ", A24-2500, ", ",B24)</f>
        <v> 26772500, //22</v>
      </c>
      <c r="G67" s="1"/>
    </row>
    <row r="68" customFormat="false" ht="12.8" hidden="false" customHeight="false" outlineLevel="0" collapsed="false">
      <c r="A68" s="1"/>
      <c r="B68" s="1"/>
      <c r="C68" s="1"/>
      <c r="D68" s="1"/>
      <c r="E68" s="1"/>
      <c r="F68" s="3" t="str">
        <f aca="false">CONCATENATE(" ", A25-2500, ", ",B25)</f>
        <v> 26782500, //23</v>
      </c>
      <c r="G68" s="1"/>
    </row>
    <row r="69" customFormat="false" ht="12.8" hidden="false" customHeight="false" outlineLevel="0" collapsed="false">
      <c r="A69" s="1"/>
      <c r="B69" s="1"/>
      <c r="C69" s="1"/>
      <c r="D69" s="1"/>
      <c r="E69" s="1"/>
      <c r="F69" s="3" t="str">
        <f aca="false">CONCATENATE(" ", A26-2500, ", ",B26)</f>
        <v> 26792500, //24</v>
      </c>
      <c r="G69" s="1"/>
    </row>
    <row r="70" customFormat="false" ht="12.8" hidden="false" customHeight="false" outlineLevel="0" collapsed="false">
      <c r="A70" s="1"/>
      <c r="B70" s="1"/>
      <c r="C70" s="1"/>
      <c r="D70" s="1"/>
      <c r="E70" s="1"/>
      <c r="F70" s="3" t="str">
        <f aca="false">CONCATENATE(" ", A27-2500, ", ",B27)</f>
        <v> 26802500, //25</v>
      </c>
      <c r="G70" s="1"/>
    </row>
    <row r="71" customFormat="false" ht="12.8" hidden="false" customHeight="false" outlineLevel="0" collapsed="false">
      <c r="A71" s="1"/>
      <c r="B71" s="1"/>
      <c r="C71" s="1"/>
      <c r="D71" s="1"/>
      <c r="E71" s="1"/>
      <c r="F71" s="3" t="str">
        <f aca="false">CONCATENATE(" ", A28-2500, ", ",B28)</f>
        <v> 26812500, //26</v>
      </c>
      <c r="G71" s="1"/>
    </row>
    <row r="72" customFormat="false" ht="12.8" hidden="false" customHeight="false" outlineLevel="0" collapsed="false">
      <c r="A72" s="1"/>
      <c r="B72" s="1"/>
      <c r="C72" s="1"/>
      <c r="D72" s="1"/>
      <c r="E72" s="1"/>
      <c r="F72" s="3" t="str">
        <f aca="false">CONCATENATE(" ", A29-2500, ", ",B29)</f>
        <v> 26822500, //27</v>
      </c>
      <c r="G72" s="1"/>
    </row>
    <row r="73" customFormat="false" ht="12.8" hidden="false" customHeight="false" outlineLevel="0" collapsed="false">
      <c r="A73" s="1"/>
      <c r="B73" s="1"/>
      <c r="C73" s="1"/>
      <c r="D73" s="1"/>
      <c r="E73" s="1"/>
      <c r="F73" s="3" t="str">
        <f aca="false">CONCATENATE(" ", A30-2500, ", ",B30)</f>
        <v> 26832500, //28</v>
      </c>
      <c r="G73" s="1"/>
    </row>
    <row r="74" customFormat="false" ht="12.8" hidden="false" customHeight="false" outlineLevel="0" collapsed="false">
      <c r="A74" s="1"/>
      <c r="B74" s="1"/>
      <c r="C74" s="1"/>
      <c r="D74" s="1"/>
      <c r="E74" s="1"/>
      <c r="F74" s="3" t="str">
        <f aca="false">CONCATENATE(" ", A31-2500, ", ",B31)</f>
        <v> 26842500, //29</v>
      </c>
      <c r="G74" s="1"/>
    </row>
    <row r="75" customFormat="false" ht="12.8" hidden="false" customHeight="false" outlineLevel="0" collapsed="false">
      <c r="A75" s="1"/>
      <c r="B75" s="1"/>
      <c r="C75" s="1"/>
      <c r="D75" s="1"/>
      <c r="E75" s="1"/>
      <c r="F75" s="3" t="str">
        <f aca="false">CONCATENATE(" ", A32-2500, ", ",B32)</f>
        <v> 26852500, //30</v>
      </c>
      <c r="G75" s="1"/>
    </row>
    <row r="76" customFormat="false" ht="12.8" hidden="false" customHeight="false" outlineLevel="0" collapsed="false">
      <c r="A76" s="1"/>
      <c r="B76" s="1"/>
      <c r="C76" s="1"/>
      <c r="D76" s="1"/>
      <c r="E76" s="1"/>
      <c r="F76" s="3" t="str">
        <f aca="false">CONCATENATE(" ", A33-2500, ", ",B33)</f>
        <v> 26862500, //31</v>
      </c>
      <c r="G76" s="1"/>
    </row>
    <row r="77" customFormat="false" ht="12.8" hidden="false" customHeight="false" outlineLevel="0" collapsed="false">
      <c r="A77" s="1"/>
      <c r="B77" s="1"/>
      <c r="C77" s="1"/>
      <c r="D77" s="1"/>
      <c r="E77" s="1"/>
      <c r="F77" s="3" t="str">
        <f aca="false">CONCATENATE(" ", A34-2500, ", ",B34)</f>
        <v> 26872500, //32</v>
      </c>
      <c r="G77" s="1"/>
    </row>
    <row r="78" customFormat="false" ht="12.8" hidden="false" customHeight="false" outlineLevel="0" collapsed="false">
      <c r="A78" s="1"/>
      <c r="B78" s="1"/>
      <c r="C78" s="1"/>
      <c r="D78" s="1"/>
      <c r="E78" s="1"/>
      <c r="F78" s="3" t="str">
        <f aca="false">CONCATENATE(" ", A35-2500, ", ",B35)</f>
        <v> 26882500, //33</v>
      </c>
      <c r="G78" s="1"/>
    </row>
    <row r="79" customFormat="false" ht="12.8" hidden="false" customHeight="false" outlineLevel="0" collapsed="false">
      <c r="A79" s="1"/>
      <c r="B79" s="1"/>
      <c r="C79" s="1"/>
      <c r="D79" s="1"/>
      <c r="E79" s="1"/>
      <c r="F79" s="3" t="str">
        <f aca="false">CONCATENATE(" ", A36-2500, ", ",B36)</f>
        <v> 26892500, //34</v>
      </c>
      <c r="G79" s="1"/>
    </row>
    <row r="80" customFormat="false" ht="12.8" hidden="false" customHeight="false" outlineLevel="0" collapsed="false">
      <c r="A80" s="1"/>
      <c r="B80" s="1"/>
      <c r="C80" s="1"/>
      <c r="D80" s="1"/>
      <c r="E80" s="1"/>
      <c r="F80" s="3" t="str">
        <f aca="false">CONCATENATE(" ", A37-2500, ", ",B37)</f>
        <v> 26902500, //35</v>
      </c>
      <c r="G80" s="1"/>
    </row>
    <row r="81" customFormat="false" ht="12.8" hidden="false" customHeight="false" outlineLevel="0" collapsed="false">
      <c r="A81" s="1"/>
      <c r="B81" s="1"/>
      <c r="C81" s="1"/>
      <c r="D81" s="1"/>
      <c r="E81" s="1"/>
      <c r="F81" s="3" t="str">
        <f aca="false">CONCATENATE(" ", A38-2500, ", ",B38)</f>
        <v> 26912500, //36</v>
      </c>
      <c r="G81" s="1"/>
    </row>
    <row r="82" customFormat="false" ht="12.8" hidden="false" customHeight="false" outlineLevel="0" collapsed="false">
      <c r="A82" s="1"/>
      <c r="B82" s="1"/>
      <c r="C82" s="1"/>
      <c r="D82" s="1"/>
      <c r="E82" s="1"/>
      <c r="F82" s="3" t="str">
        <f aca="false">CONCATENATE(" ", A39-2500, ", ",B39)</f>
        <v> 26922500, //37</v>
      </c>
      <c r="G82" s="1"/>
    </row>
    <row r="83" customFormat="false" ht="12.8" hidden="false" customHeight="false" outlineLevel="0" collapsed="false">
      <c r="A83" s="1"/>
      <c r="B83" s="1"/>
      <c r="C83" s="1"/>
      <c r="D83" s="1"/>
      <c r="E83" s="1"/>
      <c r="F83" s="3" t="str">
        <f aca="false">CONCATENATE(" ", A40-2500, ", ",B40)</f>
        <v> 26932500, //38</v>
      </c>
      <c r="G83" s="1"/>
    </row>
    <row r="84" customFormat="false" ht="12.8" hidden="false" customHeight="false" outlineLevel="0" collapsed="false">
      <c r="A84" s="1"/>
      <c r="B84" s="1"/>
      <c r="C84" s="1"/>
      <c r="D84" s="1"/>
      <c r="E84" s="1"/>
      <c r="F84" s="3" t="str">
        <f aca="false">CONCATENATE(" ", A41-2500, ", ",B41)</f>
        <v> 26942500, //39</v>
      </c>
      <c r="G84" s="1"/>
    </row>
    <row r="85" customFormat="false" ht="12.8" hidden="false" customHeight="false" outlineLevel="0" collapsed="false">
      <c r="A85" s="1"/>
      <c r="B85" s="1"/>
      <c r="C85" s="1"/>
      <c r="D85" s="1"/>
      <c r="E85" s="1"/>
      <c r="F85" s="3" t="str">
        <f aca="false">CONCATENATE(" ", A42-2500, ", ",B42)</f>
        <v> 26952500, //40</v>
      </c>
      <c r="G85" s="1"/>
    </row>
    <row r="86" customFormat="false" ht="12.8" hidden="false" customHeight="false" outlineLevel="0" collapsed="false">
      <c r="A86" s="1"/>
      <c r="B86" s="1"/>
      <c r="C86" s="1"/>
      <c r="D86" s="1"/>
      <c r="E86" s="1"/>
      <c r="F86" s="3"/>
      <c r="G86" s="1"/>
    </row>
    <row r="87" customFormat="false" ht="12.8" hidden="false" customHeight="false" outlineLevel="0" collapsed="false">
      <c r="A87" s="1"/>
      <c r="B87" s="1"/>
      <c r="C87" s="1"/>
      <c r="D87" s="1"/>
      <c r="E87" s="1"/>
      <c r="F87" s="3" t="s">
        <v>47</v>
      </c>
      <c r="G87" s="1"/>
    </row>
    <row r="88" customFormat="false" ht="12.8" hidden="false" customHeight="false" outlineLevel="0" collapsed="false">
      <c r="A88" s="1"/>
      <c r="B88" s="1"/>
      <c r="C88" s="1"/>
      <c r="D88" s="1"/>
      <c r="E88" s="1"/>
      <c r="F88" s="3" t="str">
        <f aca="false">CONCATENATE(" ", A3+2500, ", ",B3)</f>
        <v> 26567500, //1</v>
      </c>
      <c r="G88" s="1" t="s">
        <v>48</v>
      </c>
    </row>
    <row r="89" customFormat="false" ht="12.8" hidden="false" customHeight="false" outlineLevel="0" collapsed="false">
      <c r="A89" s="1"/>
      <c r="B89" s="1"/>
      <c r="C89" s="1"/>
      <c r="D89" s="1"/>
      <c r="E89" s="1"/>
      <c r="F89" s="3" t="str">
        <f aca="false">CONCATENATE(" ", A4+2500, ", ",B4)</f>
        <v> 26577500, //2</v>
      </c>
      <c r="G89" s="1" t="s">
        <v>49</v>
      </c>
    </row>
    <row r="90" customFormat="false" ht="12.8" hidden="false" customHeight="false" outlineLevel="0" collapsed="false">
      <c r="A90" s="1"/>
      <c r="B90" s="1"/>
      <c r="C90" s="1"/>
      <c r="D90" s="1"/>
      <c r="E90" s="1"/>
      <c r="F90" s="3" t="str">
        <f aca="false">CONCATENATE(" ", A5+2500, ", ",B5)</f>
        <v> 26587500, //3</v>
      </c>
      <c r="G90" s="1" t="s">
        <v>50</v>
      </c>
    </row>
    <row r="91" customFormat="false" ht="12.8" hidden="false" customHeight="false" outlineLevel="0" collapsed="false">
      <c r="A91" s="1"/>
      <c r="B91" s="1"/>
      <c r="C91" s="1"/>
      <c r="D91" s="1"/>
      <c r="E91" s="1"/>
      <c r="F91" s="3" t="str">
        <f aca="false">CONCATENATE(" ", A6+2500, ", ",B6)</f>
        <v> 26597500, //4</v>
      </c>
      <c r="G91" s="1" t="s">
        <v>51</v>
      </c>
    </row>
    <row r="92" customFormat="false" ht="12.8" hidden="false" customHeight="false" outlineLevel="0" collapsed="false">
      <c r="A92" s="1"/>
      <c r="B92" s="1"/>
      <c r="C92" s="1"/>
      <c r="D92" s="1"/>
      <c r="E92" s="1"/>
      <c r="F92" s="3" t="str">
        <f aca="false">CONCATENATE(" ", A7+2500, ", ",B7)</f>
        <v> 26607500, //5</v>
      </c>
      <c r="G92" s="1" t="s">
        <v>52</v>
      </c>
    </row>
    <row r="93" customFormat="false" ht="12.8" hidden="false" customHeight="false" outlineLevel="0" collapsed="false">
      <c r="A93" s="1"/>
      <c r="B93" s="1"/>
      <c r="C93" s="1"/>
      <c r="D93" s="1"/>
      <c r="E93" s="1"/>
      <c r="F93" s="3" t="str">
        <f aca="false">CONCATENATE(" ", A8+2500, ", ",B8)</f>
        <v> 26617500, //6</v>
      </c>
      <c r="G93" s="1" t="s">
        <v>53</v>
      </c>
    </row>
    <row r="94" customFormat="false" ht="12.8" hidden="false" customHeight="false" outlineLevel="0" collapsed="false">
      <c r="A94" s="1"/>
      <c r="B94" s="1"/>
      <c r="C94" s="1"/>
      <c r="D94" s="1"/>
      <c r="E94" s="1"/>
      <c r="F94" s="3" t="str">
        <f aca="false">CONCATENATE(" ", A9+2500, ", ",B9)</f>
        <v> 26627500, //7</v>
      </c>
      <c r="G94" s="1" t="s">
        <v>54</v>
      </c>
    </row>
    <row r="95" customFormat="false" ht="12.8" hidden="false" customHeight="false" outlineLevel="0" collapsed="false">
      <c r="A95" s="1"/>
      <c r="B95" s="1"/>
      <c r="C95" s="1"/>
      <c r="D95" s="1"/>
      <c r="E95" s="1"/>
      <c r="F95" s="3" t="str">
        <f aca="false">CONCATENATE(" ", A10+2500, ", ",B10)</f>
        <v> 26637500, //8</v>
      </c>
      <c r="G95" s="1" t="s">
        <v>55</v>
      </c>
    </row>
    <row r="96" customFormat="false" ht="12.8" hidden="false" customHeight="false" outlineLevel="0" collapsed="false">
      <c r="A96" s="1"/>
      <c r="B96" s="1"/>
      <c r="C96" s="1"/>
      <c r="D96" s="1"/>
      <c r="E96" s="1"/>
      <c r="F96" s="3" t="str">
        <f aca="false">CONCATENATE(" ", A11+2500, ", ",B11)</f>
        <v> 26647500, //9</v>
      </c>
      <c r="G96" s="1" t="s">
        <v>56</v>
      </c>
    </row>
    <row r="97" customFormat="false" ht="12.8" hidden="false" customHeight="false" outlineLevel="0" collapsed="false">
      <c r="A97" s="1"/>
      <c r="B97" s="1"/>
      <c r="C97" s="1"/>
      <c r="D97" s="1"/>
      <c r="E97" s="1"/>
      <c r="F97" s="3" t="str">
        <f aca="false">CONCATENATE(" ", A12+2500, ", ",B12)</f>
        <v> 26657500, //10</v>
      </c>
      <c r="G97" s="1" t="s">
        <v>57</v>
      </c>
    </row>
    <row r="98" customFormat="false" ht="12.8" hidden="false" customHeight="false" outlineLevel="0" collapsed="false">
      <c r="A98" s="1"/>
      <c r="B98" s="1"/>
      <c r="C98" s="1"/>
      <c r="D98" s="1"/>
      <c r="E98" s="1"/>
      <c r="F98" s="3" t="str">
        <f aca="false">CONCATENATE(" ", A13+2500, ", ",B13)</f>
        <v> 26667500, //11</v>
      </c>
      <c r="G98" s="1" t="s">
        <v>58</v>
      </c>
    </row>
    <row r="99" customFormat="false" ht="12.8" hidden="false" customHeight="false" outlineLevel="0" collapsed="false">
      <c r="A99" s="1"/>
      <c r="B99" s="1"/>
      <c r="C99" s="1"/>
      <c r="D99" s="1"/>
      <c r="E99" s="1"/>
      <c r="F99" s="3" t="str">
        <f aca="false">CONCATENATE(" ", A14+2500, ", ",B14)</f>
        <v> 26677500, //12</v>
      </c>
      <c r="G99" s="1" t="s">
        <v>59</v>
      </c>
    </row>
    <row r="100" customFormat="false" ht="12.8" hidden="false" customHeight="false" outlineLevel="0" collapsed="false">
      <c r="A100" s="1"/>
      <c r="B100" s="1"/>
      <c r="C100" s="1"/>
      <c r="D100" s="1"/>
      <c r="E100" s="1"/>
      <c r="F100" s="3" t="str">
        <f aca="false">CONCATENATE(" ", A15+2500, ", ",B15)</f>
        <v> 26687500, //13</v>
      </c>
      <c r="G100" s="1" t="s">
        <v>60</v>
      </c>
    </row>
    <row r="101" customFormat="false" ht="12.8" hidden="false" customHeight="false" outlineLevel="0" collapsed="false">
      <c r="A101" s="1"/>
      <c r="B101" s="1"/>
      <c r="C101" s="1"/>
      <c r="D101" s="1"/>
      <c r="E101" s="1"/>
      <c r="F101" s="3" t="str">
        <f aca="false">CONCATENATE(" ", A16+2500, ", ",B16)</f>
        <v> 26697500, //14</v>
      </c>
      <c r="G101" s="1" t="s">
        <v>61</v>
      </c>
    </row>
    <row r="102" customFormat="false" ht="12.8" hidden="false" customHeight="false" outlineLevel="0" collapsed="false">
      <c r="A102" s="1"/>
      <c r="B102" s="1"/>
      <c r="C102" s="1"/>
      <c r="D102" s="1"/>
      <c r="E102" s="1"/>
      <c r="F102" s="3" t="str">
        <f aca="false">CONCATENATE(" ", A17+2500, ", ",B17)</f>
        <v> 26707500, //15</v>
      </c>
      <c r="G102" s="1" t="s">
        <v>62</v>
      </c>
    </row>
    <row r="103" customFormat="false" ht="12.8" hidden="false" customHeight="false" outlineLevel="0" collapsed="false">
      <c r="A103" s="1"/>
      <c r="B103" s="1"/>
      <c r="C103" s="1"/>
      <c r="D103" s="1"/>
      <c r="E103" s="1"/>
      <c r="F103" s="3" t="str">
        <f aca="false">CONCATENATE(" ", A18+2500, ", ",B18)</f>
        <v> 26717500, //16</v>
      </c>
      <c r="G103" s="1" t="s">
        <v>63</v>
      </c>
    </row>
    <row r="104" customFormat="false" ht="12.8" hidden="false" customHeight="false" outlineLevel="0" collapsed="false">
      <c r="A104" s="1"/>
      <c r="B104" s="1"/>
      <c r="C104" s="1"/>
      <c r="D104" s="1"/>
      <c r="E104" s="1"/>
      <c r="F104" s="3" t="str">
        <f aca="false">CONCATENATE(" ", A19+2500, ", ",B19)</f>
        <v> 26727500, //17</v>
      </c>
      <c r="G104" s="1" t="s">
        <v>64</v>
      </c>
    </row>
    <row r="105" customFormat="false" ht="12.8" hidden="false" customHeight="false" outlineLevel="0" collapsed="false">
      <c r="A105" s="1"/>
      <c r="B105" s="1"/>
      <c r="C105" s="1"/>
      <c r="D105" s="1"/>
      <c r="E105" s="1"/>
      <c r="F105" s="3" t="str">
        <f aca="false">CONCATENATE(" ", A20+2500, ", ",B20)</f>
        <v> 26737500, //18</v>
      </c>
      <c r="G105" s="1" t="s">
        <v>65</v>
      </c>
    </row>
    <row r="106" customFormat="false" ht="12.8" hidden="false" customHeight="false" outlineLevel="0" collapsed="false">
      <c r="A106" s="1"/>
      <c r="B106" s="1"/>
      <c r="C106" s="1"/>
      <c r="D106" s="1"/>
      <c r="E106" s="1"/>
      <c r="F106" s="3" t="str">
        <f aca="false">CONCATENATE(" ", A21+2500, ", ",B21)</f>
        <v> 26747500, //19</v>
      </c>
      <c r="G106" s="1" t="s">
        <v>66</v>
      </c>
    </row>
    <row r="107" customFormat="false" ht="12.8" hidden="false" customHeight="false" outlineLevel="0" collapsed="false">
      <c r="A107" s="1"/>
      <c r="B107" s="1"/>
      <c r="C107" s="1"/>
      <c r="D107" s="1"/>
      <c r="E107" s="1"/>
      <c r="F107" s="3" t="str">
        <f aca="false">CONCATENATE(" ", A22+2500, ", ",B22)</f>
        <v> 26757500, //20</v>
      </c>
      <c r="G107" s="1" t="s">
        <v>67</v>
      </c>
    </row>
    <row r="108" customFormat="false" ht="12.8" hidden="false" customHeight="false" outlineLevel="0" collapsed="false">
      <c r="A108" s="1"/>
      <c r="B108" s="1"/>
      <c r="C108" s="1"/>
      <c r="D108" s="1"/>
      <c r="E108" s="1"/>
      <c r="F108" s="3" t="str">
        <f aca="false">CONCATENATE(" ", A23+2500, ", ",B23)</f>
        <v> 26767500, //21</v>
      </c>
      <c r="G108" s="1" t="s">
        <v>68</v>
      </c>
    </row>
    <row r="109" customFormat="false" ht="12.8" hidden="false" customHeight="false" outlineLevel="0" collapsed="false">
      <c r="A109" s="1"/>
      <c r="B109" s="1"/>
      <c r="C109" s="1"/>
      <c r="D109" s="1"/>
      <c r="E109" s="1"/>
      <c r="F109" s="3" t="str">
        <f aca="false">CONCATENATE(" ", A24+2500, ", ",B24)</f>
        <v> 26777500, //22</v>
      </c>
      <c r="G109" s="1" t="s">
        <v>69</v>
      </c>
    </row>
    <row r="110" customFormat="false" ht="12.8" hidden="false" customHeight="false" outlineLevel="0" collapsed="false">
      <c r="A110" s="1"/>
      <c r="B110" s="1"/>
      <c r="C110" s="1"/>
      <c r="D110" s="1"/>
      <c r="E110" s="1"/>
      <c r="F110" s="3" t="str">
        <f aca="false">CONCATENATE(" ", A25+2500, ", ",B25)</f>
        <v> 26787500, //23</v>
      </c>
      <c r="G110" s="1" t="s">
        <v>70</v>
      </c>
    </row>
    <row r="111" customFormat="false" ht="12.8" hidden="false" customHeight="false" outlineLevel="0" collapsed="false">
      <c r="A111" s="1"/>
      <c r="B111" s="1"/>
      <c r="C111" s="1"/>
      <c r="D111" s="1"/>
      <c r="E111" s="1"/>
      <c r="F111" s="3" t="str">
        <f aca="false">CONCATENATE(" ", A26+2500, ", ",B26)</f>
        <v> 26797500, //24</v>
      </c>
      <c r="G111" s="1" t="s">
        <v>71</v>
      </c>
    </row>
    <row r="112" customFormat="false" ht="12.8" hidden="false" customHeight="false" outlineLevel="0" collapsed="false">
      <c r="A112" s="1"/>
      <c r="B112" s="1"/>
      <c r="C112" s="1"/>
      <c r="D112" s="1"/>
      <c r="E112" s="1"/>
      <c r="F112" s="3" t="str">
        <f aca="false">CONCATENATE(" ", A27+2500, ", ",B27)</f>
        <v> 26807500, //25</v>
      </c>
      <c r="G112" s="1" t="s">
        <v>72</v>
      </c>
    </row>
    <row r="113" customFormat="false" ht="12.8" hidden="false" customHeight="false" outlineLevel="0" collapsed="false">
      <c r="A113" s="1"/>
      <c r="B113" s="1"/>
      <c r="C113" s="1"/>
      <c r="D113" s="1"/>
      <c r="E113" s="1"/>
      <c r="F113" s="3" t="str">
        <f aca="false">CONCATENATE(" ", A28+2500, ", ",B28)</f>
        <v> 26817500, //26</v>
      </c>
      <c r="G113" s="1" t="s">
        <v>73</v>
      </c>
    </row>
    <row r="114" customFormat="false" ht="12.8" hidden="false" customHeight="false" outlineLevel="0" collapsed="false">
      <c r="A114" s="1"/>
      <c r="B114" s="1"/>
      <c r="C114" s="1"/>
      <c r="D114" s="1"/>
      <c r="E114" s="1"/>
      <c r="F114" s="3" t="str">
        <f aca="false">CONCATENATE(" ", A29+2500, ", ",B29)</f>
        <v> 26827500, //27</v>
      </c>
      <c r="G114" s="1" t="s">
        <v>74</v>
      </c>
    </row>
    <row r="115" customFormat="false" ht="12.8" hidden="false" customHeight="false" outlineLevel="0" collapsed="false">
      <c r="A115" s="1"/>
      <c r="B115" s="1"/>
      <c r="C115" s="1"/>
      <c r="D115" s="1"/>
      <c r="E115" s="1"/>
      <c r="F115" s="3" t="str">
        <f aca="false">CONCATENATE(" ", A30+2500, ", ",B30)</f>
        <v> 26837500, //28</v>
      </c>
      <c r="G115" s="1" t="s">
        <v>75</v>
      </c>
    </row>
    <row r="116" customFormat="false" ht="12.8" hidden="false" customHeight="false" outlineLevel="0" collapsed="false">
      <c r="A116" s="1"/>
      <c r="B116" s="1"/>
      <c r="C116" s="1"/>
      <c r="D116" s="1"/>
      <c r="E116" s="1"/>
      <c r="F116" s="3" t="str">
        <f aca="false">CONCATENATE(" ", A31+2500, ", ",B31)</f>
        <v> 26847500, //29</v>
      </c>
      <c r="G116" s="1" t="s">
        <v>76</v>
      </c>
    </row>
    <row r="117" customFormat="false" ht="12.8" hidden="false" customHeight="false" outlineLevel="0" collapsed="false">
      <c r="A117" s="1"/>
      <c r="B117" s="1"/>
      <c r="C117" s="1"/>
      <c r="D117" s="1"/>
      <c r="E117" s="1"/>
      <c r="F117" s="3" t="str">
        <f aca="false">CONCATENATE(" ", A32+2500, ", ",B32)</f>
        <v> 26857500, //30</v>
      </c>
      <c r="G117" s="1" t="s">
        <v>77</v>
      </c>
    </row>
    <row r="118" customFormat="false" ht="12.8" hidden="false" customHeight="false" outlineLevel="0" collapsed="false">
      <c r="A118" s="1"/>
      <c r="B118" s="1"/>
      <c r="C118" s="1"/>
      <c r="D118" s="1"/>
      <c r="E118" s="1"/>
      <c r="F118" s="3" t="str">
        <f aca="false">CONCATENATE(" ", A33+2500, ", ",B33)</f>
        <v> 26867500, //31</v>
      </c>
      <c r="G118" s="1" t="s">
        <v>78</v>
      </c>
    </row>
    <row r="119" customFormat="false" ht="12.8" hidden="false" customHeight="false" outlineLevel="0" collapsed="false">
      <c r="A119" s="1"/>
      <c r="B119" s="1"/>
      <c r="C119" s="1"/>
      <c r="D119" s="1"/>
      <c r="E119" s="1"/>
      <c r="F119" s="3" t="str">
        <f aca="false">CONCATENATE(" ", A34+2500, ", ",B34)</f>
        <v> 26877500, //32</v>
      </c>
      <c r="G119" s="1" t="s">
        <v>79</v>
      </c>
    </row>
    <row r="120" customFormat="false" ht="12.8" hidden="false" customHeight="false" outlineLevel="0" collapsed="false">
      <c r="A120" s="1"/>
      <c r="B120" s="1"/>
      <c r="C120" s="1"/>
      <c r="D120" s="1"/>
      <c r="E120" s="1"/>
      <c r="F120" s="3" t="str">
        <f aca="false">CONCATENATE(" ", A35+2500, ", ",B35)</f>
        <v> 26887500, //33</v>
      </c>
      <c r="G120" s="1" t="s">
        <v>80</v>
      </c>
    </row>
    <row r="121" customFormat="false" ht="12.8" hidden="false" customHeight="false" outlineLevel="0" collapsed="false">
      <c r="A121" s="1"/>
      <c r="B121" s="1"/>
      <c r="C121" s="1"/>
      <c r="D121" s="1"/>
      <c r="E121" s="1"/>
      <c r="F121" s="3" t="str">
        <f aca="false">CONCATENATE(" ", A36+2500, ", ",B36)</f>
        <v> 26897500, //34</v>
      </c>
      <c r="G121" s="1" t="s">
        <v>81</v>
      </c>
    </row>
    <row r="122" customFormat="false" ht="12.8" hidden="false" customHeight="false" outlineLevel="0" collapsed="false">
      <c r="A122" s="1"/>
      <c r="B122" s="1"/>
      <c r="C122" s="1"/>
      <c r="D122" s="1"/>
      <c r="E122" s="1"/>
      <c r="F122" s="3" t="str">
        <f aca="false">CONCATENATE(" ", A37+2500, ", ",B37)</f>
        <v> 26907500, //35</v>
      </c>
      <c r="G122" s="1" t="s">
        <v>82</v>
      </c>
    </row>
    <row r="123" customFormat="false" ht="12.8" hidden="false" customHeight="false" outlineLevel="0" collapsed="false">
      <c r="A123" s="1"/>
      <c r="B123" s="1"/>
      <c r="C123" s="1"/>
      <c r="D123" s="1"/>
      <c r="E123" s="1"/>
      <c r="F123" s="3" t="str">
        <f aca="false">CONCATENATE(" ", A38+2500, ", ",B38)</f>
        <v> 26917500, //36</v>
      </c>
      <c r="G123" s="1" t="s">
        <v>83</v>
      </c>
    </row>
    <row r="124" customFormat="false" ht="12.8" hidden="false" customHeight="false" outlineLevel="0" collapsed="false">
      <c r="A124" s="1"/>
      <c r="B124" s="1"/>
      <c r="C124" s="1"/>
      <c r="D124" s="1"/>
      <c r="E124" s="1"/>
      <c r="F124" s="3" t="str">
        <f aca="false">CONCATENATE(" ", A39+2500, ", ",B39)</f>
        <v> 26927500, //37</v>
      </c>
      <c r="G124" s="1" t="s">
        <v>84</v>
      </c>
    </row>
    <row r="125" customFormat="false" ht="12.8" hidden="false" customHeight="false" outlineLevel="0" collapsed="false">
      <c r="A125" s="1"/>
      <c r="B125" s="1"/>
      <c r="C125" s="1"/>
      <c r="D125" s="1"/>
      <c r="E125" s="1"/>
      <c r="F125" s="3" t="str">
        <f aca="false">CONCATENATE(" ", A40+2500, ", ",B40)</f>
        <v> 26937500, //38</v>
      </c>
      <c r="G125" s="1" t="s">
        <v>85</v>
      </c>
    </row>
    <row r="126" customFormat="false" ht="12.8" hidden="false" customHeight="false" outlineLevel="0" collapsed="false">
      <c r="A126" s="1"/>
      <c r="B126" s="1"/>
      <c r="C126" s="1"/>
      <c r="D126" s="1"/>
      <c r="E126" s="1"/>
      <c r="F126" s="3" t="str">
        <f aca="false">CONCATENATE(" ", A41+2500, ", ",B41)</f>
        <v> 26947500, //39</v>
      </c>
      <c r="G126" s="1" t="s">
        <v>86</v>
      </c>
    </row>
    <row r="127" customFormat="false" ht="12.8" hidden="false" customHeight="false" outlineLevel="0" collapsed="false">
      <c r="A127" s="1"/>
      <c r="B127" s="1"/>
      <c r="C127" s="1"/>
      <c r="D127" s="1"/>
      <c r="E127" s="1"/>
      <c r="F127" s="3" t="str">
        <f aca="false">CONCATENATE(" ", A42+2500, ", ",B42)</f>
        <v> 26957500, //40</v>
      </c>
      <c r="G127" s="1" t="s">
        <v>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3" activeCellId="0" sqref="A13"/>
    </sheetView>
  </sheetViews>
  <sheetFormatPr defaultColWidth="3.3359375" defaultRowHeight="14.25" customHeight="true" zeroHeight="false" outlineLevelRow="0" outlineLevelCol="0"/>
  <cols>
    <col collapsed="false" customWidth="true" hidden="false" outlineLevel="0" max="28" min="25" style="4" width="5.44"/>
    <col collapsed="false" customWidth="true" hidden="false" outlineLevel="0" max="29" min="29" style="4" width="10.32"/>
    <col collapsed="false" customWidth="true" hidden="false" outlineLevel="0" max="32" min="30" style="4" width="3.76"/>
    <col collapsed="false" customWidth="true" hidden="false" outlineLevel="0" max="59" min="59" style="4" width="5.78"/>
    <col collapsed="false" customWidth="true" hidden="false" outlineLevel="0" max="16384" min="16384" style="4" width="11.53"/>
  </cols>
  <sheetData>
    <row r="1" customFormat="false" ht="14.25" hidden="false" customHeight="false" outlineLevel="0" collapsed="false">
      <c r="A1" s="5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 t="s">
        <v>89</v>
      </c>
      <c r="Z1" s="5"/>
      <c r="AA1" s="5"/>
      <c r="AB1" s="5"/>
      <c r="AC1" s="5"/>
      <c r="AE1" s="6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4"/>
      <c r="BI1" s="4"/>
    </row>
    <row r="2" customFormat="false" ht="14.25" hidden="false" customHeight="false" outlineLevel="0" collapsed="false">
      <c r="A2" s="4" t="n">
        <v>0</v>
      </c>
      <c r="B2" s="4" t="n">
        <v>1</v>
      </c>
      <c r="C2" s="4" t="n">
        <v>2</v>
      </c>
      <c r="D2" s="4" t="n">
        <v>3</v>
      </c>
      <c r="E2" s="4" t="n">
        <v>4</v>
      </c>
      <c r="F2" s="4" t="n">
        <v>5</v>
      </c>
      <c r="G2" s="4" t="n">
        <v>6</v>
      </c>
      <c r="H2" s="4" t="n">
        <v>7</v>
      </c>
      <c r="I2" s="4" t="n">
        <v>8</v>
      </c>
      <c r="J2" s="4" t="n">
        <v>9</v>
      </c>
      <c r="K2" s="4" t="n">
        <v>10</v>
      </c>
      <c r="L2" s="4" t="n">
        <v>11</v>
      </c>
      <c r="M2" s="4" t="n">
        <v>12</v>
      </c>
      <c r="N2" s="4" t="n">
        <v>13</v>
      </c>
      <c r="O2" s="4" t="n">
        <v>14</v>
      </c>
      <c r="P2" s="4" t="n">
        <v>15</v>
      </c>
      <c r="Q2" s="4" t="n">
        <v>16</v>
      </c>
      <c r="R2" s="4" t="n">
        <v>17</v>
      </c>
      <c r="S2" s="4" t="n">
        <v>18</v>
      </c>
      <c r="T2" s="4" t="n">
        <v>19</v>
      </c>
      <c r="U2" s="4" t="n">
        <v>20</v>
      </c>
      <c r="V2" s="4" t="n">
        <v>21</v>
      </c>
      <c r="W2" s="4" t="n">
        <v>22</v>
      </c>
      <c r="X2" s="4" t="n">
        <v>23</v>
      </c>
      <c r="Y2" s="5" t="s">
        <v>90</v>
      </c>
      <c r="Z2" s="5"/>
      <c r="AA2" s="5"/>
      <c r="AB2" s="5"/>
      <c r="AC2" s="7" t="s">
        <v>91</v>
      </c>
      <c r="AD2" s="7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5"/>
      <c r="BD2" s="5"/>
      <c r="BE2" s="5"/>
      <c r="BF2" s="5"/>
      <c r="BG2" s="7"/>
      <c r="BH2" s="4"/>
      <c r="BI2" s="4"/>
    </row>
    <row r="3" customFormat="false" ht="14.25" hidden="false" customHeight="false" outlineLevel="0" collapsed="false">
      <c r="A3" s="8" t="n">
        <v>0</v>
      </c>
      <c r="B3" s="9" t="n">
        <v>0</v>
      </c>
      <c r="C3" s="9" t="n">
        <v>1</v>
      </c>
      <c r="D3" s="10" t="n">
        <v>1</v>
      </c>
      <c r="E3" s="8" t="n">
        <v>0</v>
      </c>
      <c r="F3" s="9" t="n">
        <v>1</v>
      </c>
      <c r="G3" s="9" t="n">
        <v>1</v>
      </c>
      <c r="H3" s="9" t="n">
        <v>0</v>
      </c>
      <c r="I3" s="8" t="n">
        <v>1</v>
      </c>
      <c r="J3" s="9" t="n">
        <v>0</v>
      </c>
      <c r="K3" s="9" t="n">
        <v>0</v>
      </c>
      <c r="L3" s="10" t="n">
        <v>1</v>
      </c>
      <c r="M3" s="8" t="n">
        <v>1</v>
      </c>
      <c r="N3" s="9" t="n">
        <v>0</v>
      </c>
      <c r="O3" s="9" t="n">
        <v>0</v>
      </c>
      <c r="P3" s="10" t="n">
        <v>0</v>
      </c>
      <c r="Q3" s="11" t="n">
        <v>0</v>
      </c>
      <c r="R3" s="11" t="n">
        <v>0</v>
      </c>
      <c r="S3" s="11" t="n">
        <v>0</v>
      </c>
      <c r="T3" s="11" t="n">
        <v>0</v>
      </c>
      <c r="U3" s="11" t="n">
        <v>0</v>
      </c>
      <c r="V3" s="11" t="n">
        <v>0</v>
      </c>
      <c r="W3" s="11" t="n">
        <v>0</v>
      </c>
      <c r="X3" s="11" t="n">
        <v>0</v>
      </c>
      <c r="Y3" s="12" t="str">
        <f aca="false">BIN2HEX(CONCATENATE(P3,O3,N3,M3))</f>
        <v>1</v>
      </c>
      <c r="Z3" s="12" t="str">
        <f aca="false">BIN2HEX(CONCATENATE(L3,K3,J3,I3))</f>
        <v>9</v>
      </c>
      <c r="AA3" s="12" t="str">
        <f aca="false">BIN2HEX(CONCATENATE(H3,G3,F3,E3))</f>
        <v>6</v>
      </c>
      <c r="AB3" s="12" t="str">
        <f aca="false">BIN2HEX(CONCATENATE(D3,C3,B3,A3))</f>
        <v>C</v>
      </c>
      <c r="AC3" s="12" t="n">
        <f aca="false">HEX2DEC(CONCATENATE(Y3,Z3,AA3,AB3))</f>
        <v>6508</v>
      </c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1"/>
      <c r="AV3" s="11"/>
      <c r="AW3" s="11"/>
      <c r="AX3" s="11"/>
      <c r="AY3" s="11"/>
      <c r="AZ3" s="11"/>
      <c r="BA3" s="11"/>
      <c r="BB3" s="11"/>
      <c r="BC3" s="14"/>
      <c r="BD3" s="14"/>
      <c r="BE3" s="14"/>
      <c r="BF3" s="14"/>
      <c r="BG3" s="14"/>
      <c r="BH3" s="4"/>
      <c r="BI3" s="4"/>
    </row>
    <row r="4" customFormat="false" ht="14.25" hidden="false" customHeight="false" outlineLevel="0" collapsed="false">
      <c r="A4" s="15" t="s">
        <v>88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Y4" s="5" t="s">
        <v>92</v>
      </c>
      <c r="Z4" s="5"/>
      <c r="AA4" s="5"/>
      <c r="AB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H4" s="4"/>
      <c r="BI4" s="4"/>
    </row>
    <row r="5" customFormat="false" ht="14.25" hidden="false" customHeight="false" outlineLevel="0" collapsed="false">
      <c r="A5" s="16" t="n">
        <f aca="false">Y8*AC3+Y5+0.455</f>
        <v>26.965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Y5" s="17" t="n">
        <v>10.24</v>
      </c>
      <c r="Z5" s="17"/>
      <c r="AA5" s="17"/>
      <c r="AB5" s="17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H5" s="4"/>
      <c r="BI5" s="4"/>
    </row>
    <row r="6" customFormat="false" ht="14.25" hidden="false" customHeight="true" outlineLevel="0" collapsed="false"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H6" s="4"/>
      <c r="BI6" s="4"/>
    </row>
    <row r="7" customFormat="false" ht="14.25" hidden="false" customHeight="false" outlineLevel="0" collapsed="false">
      <c r="Y7" s="6" t="s">
        <v>93</v>
      </c>
      <c r="Z7" s="6"/>
      <c r="AA7" s="6"/>
      <c r="AB7" s="6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H7" s="4"/>
      <c r="BI7" s="4"/>
    </row>
    <row r="8" customFormat="false" ht="14.25" hidden="false" customHeight="false" outlineLevel="0" collapsed="false">
      <c r="Y8" s="19" t="n">
        <v>0.0025</v>
      </c>
      <c r="Z8" s="19"/>
      <c r="AA8" s="19"/>
      <c r="AB8" s="1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H8" s="4"/>
      <c r="BI8" s="4"/>
    </row>
    <row r="9" customFormat="false" ht="14.25" hidden="false" customHeight="true" outlineLevel="0" collapsed="false"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H9" s="4"/>
      <c r="BI9" s="4"/>
    </row>
    <row r="10" customFormat="false" ht="14.25" hidden="false" customHeight="true" outlineLevel="0" collapsed="false"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H10" s="4"/>
      <c r="BI10" s="4"/>
    </row>
    <row r="11" customFormat="false" ht="14.25" hidden="false" customHeight="true" outlineLevel="0" collapsed="false"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H11" s="4"/>
      <c r="BI11" s="4"/>
    </row>
  </sheetData>
  <mergeCells count="9">
    <mergeCell ref="A1:X1"/>
    <mergeCell ref="Y1:AC1"/>
    <mergeCell ref="Y2:AB2"/>
    <mergeCell ref="A4:P4"/>
    <mergeCell ref="Y4:AB4"/>
    <mergeCell ref="A5:P5"/>
    <mergeCell ref="Y5:AB5"/>
    <mergeCell ref="Y7:AB7"/>
    <mergeCell ref="Y8:AB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8.54296875" defaultRowHeight="14.25" customHeight="true" zeroHeight="false" outlineLevelRow="0" outlineLevelCol="0"/>
  <cols>
    <col collapsed="false" customWidth="true" hidden="false" outlineLevel="0" max="1" min="1" style="4" width="16.67"/>
    <col collapsed="false" customWidth="true" hidden="false" outlineLevel="0" max="7" min="7" style="4" width="12.25"/>
    <col collapsed="false" customWidth="true" hidden="false" outlineLevel="0" max="24" min="10" style="4" width="2.88"/>
    <col collapsed="false" customWidth="true" hidden="false" outlineLevel="0" max="25" min="25" style="4" width="3.44"/>
    <col collapsed="false" customWidth="true" hidden="false" outlineLevel="0" max="27" min="26" style="4" width="8.34"/>
    <col collapsed="false" customWidth="true" hidden="false" outlineLevel="0" max="28" min="28" style="4" width="8.22"/>
    <col collapsed="false" customWidth="true" hidden="false" outlineLevel="0" max="33" min="29" style="4" width="4.11"/>
    <col collapsed="false" customWidth="true" hidden="false" outlineLevel="0" max="49" min="34" style="4" width="3.11"/>
    <col collapsed="false" customWidth="true" hidden="false" outlineLevel="0" max="16384" min="16384" style="4" width="11.53"/>
  </cols>
  <sheetData>
    <row r="1" customFormat="false" ht="31.5" hidden="false" customHeight="true" outlineLevel="0" collapsed="false">
      <c r="F1" s="20" t="s">
        <v>94</v>
      </c>
      <c r="G1" s="20"/>
      <c r="J1" s="6" t="s">
        <v>95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customFormat="false" ht="14.25" hidden="false" customHeight="false" outlineLevel="0" collapsed="false">
      <c r="F2" s="20"/>
      <c r="G2" s="20"/>
    </row>
    <row r="3" customFormat="false" ht="14.25" hidden="false" customHeight="false" outlineLevel="0" collapsed="false">
      <c r="A3" s="4" t="s">
        <v>96</v>
      </c>
      <c r="B3" s="4" t="s">
        <v>97</v>
      </c>
      <c r="C3" s="4" t="s">
        <v>98</v>
      </c>
      <c r="D3" s="4" t="s">
        <v>99</v>
      </c>
      <c r="E3" s="4" t="s">
        <v>100</v>
      </c>
      <c r="F3" s="21"/>
      <c r="G3" s="21" t="s">
        <v>101</v>
      </c>
      <c r="J3" s="22" t="s">
        <v>88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3" t="s">
        <v>102</v>
      </c>
      <c r="AA3" s="24" t="s">
        <v>103</v>
      </c>
      <c r="AB3" s="24" t="s">
        <v>104</v>
      </c>
      <c r="AC3" s="24" t="s">
        <v>105</v>
      </c>
      <c r="AD3" s="24" t="s">
        <v>106</v>
      </c>
      <c r="AE3" s="24" t="s">
        <v>107</v>
      </c>
      <c r="AF3" s="24" t="s">
        <v>108</v>
      </c>
      <c r="AG3" s="25" t="s">
        <v>109</v>
      </c>
    </row>
    <row r="4" customFormat="false" ht="14.25" hidden="false" customHeight="false" outlineLevel="0" collapsed="false">
      <c r="A4" s="26" t="n">
        <v>26.965</v>
      </c>
      <c r="B4" s="26" t="n">
        <v>10.24</v>
      </c>
      <c r="C4" s="26" t="n">
        <v>0.0025</v>
      </c>
      <c r="D4" s="12" t="n">
        <f aca="false">A4-B4</f>
        <v>16.725</v>
      </c>
      <c r="E4" s="12" t="n">
        <f aca="false">D4-0.455</f>
        <v>16.27</v>
      </c>
      <c r="F4" s="27" t="n">
        <f aca="false">E4/C4</f>
        <v>6508</v>
      </c>
      <c r="G4" s="4" t="s">
        <v>110</v>
      </c>
      <c r="J4" s="28" t="str">
        <f aca="false">MID($F$8,LEN($F$8)-COLUMN(A3)+1,1)</f>
        <v>0</v>
      </c>
      <c r="K4" s="28" t="str">
        <f aca="false">MID($F$8,LEN($F$8)-COLUMN(B3)+1,1)</f>
        <v>0</v>
      </c>
      <c r="L4" s="28" t="str">
        <f aca="false">MID($F$8,LEN($F$8)-COLUMN(C3)+1,1)</f>
        <v>1</v>
      </c>
      <c r="M4" s="28" t="str">
        <f aca="false">MID($F$8,LEN($F$8)-COLUMN(D3)+1,1)</f>
        <v>1</v>
      </c>
      <c r="N4" s="28" t="str">
        <f aca="false">MID($F$8,LEN($F$8)-COLUMN(E3)+1,1)</f>
        <v>0</v>
      </c>
      <c r="O4" s="28" t="str">
        <f aca="false">MID($F$8,LEN($F$8)-COLUMN(F3)+1,1)</f>
        <v>1</v>
      </c>
      <c r="P4" s="28" t="str">
        <f aca="false">MID($F$8,LEN($F$8)-COLUMN(G3)+1,1)</f>
        <v>1</v>
      </c>
      <c r="Q4" s="28" t="str">
        <f aca="false">MID($F$8,LEN($F$8)-COLUMN(H3)+1,1)</f>
        <v>0</v>
      </c>
      <c r="R4" s="28" t="str">
        <f aca="false">MID($F$8,LEN($F$8)-COLUMN(I3)+1,1)</f>
        <v>1</v>
      </c>
      <c r="S4" s="28" t="e">
        <f aca="false">MID($F$8,LEN($F$8)-COLUMN(#REF!)+1,1)</f>
        <v>#VALUE!</v>
      </c>
      <c r="T4" s="28" t="str">
        <f aca="false">MID($F$8,LEN($F$8)-COLUMN(J3)+1,1)</f>
        <v>0</v>
      </c>
      <c r="U4" s="28" t="str">
        <f aca="false">MID($F$8,LEN($F$8)-COLUMN(K3)+1,1)</f>
        <v>0</v>
      </c>
      <c r="V4" s="28" t="str">
        <f aca="false">MID($F$8,LEN($F$8)-COLUMN(L3)+1,1)</f>
        <v>1</v>
      </c>
      <c r="W4" s="28" t="str">
        <f aca="false">MID($F$8,LEN($F$8)-COLUMN(M3)+1,1)</f>
        <v>1</v>
      </c>
      <c r="X4" s="28" t="str">
        <f aca="false">MID($F$8,LEN($F$8)-COLUMN(N3)+1,1)</f>
        <v>0</v>
      </c>
      <c r="Y4" s="29" t="str">
        <f aca="false">MID($F$8,LEN($F$8)-COLUMN(O3)+1,1)</f>
        <v>0</v>
      </c>
      <c r="Z4" s="4" t="n">
        <v>0</v>
      </c>
      <c r="AA4" s="4" t="n">
        <v>0</v>
      </c>
      <c r="AB4" s="4" t="n">
        <v>0</v>
      </c>
      <c r="AC4" s="4" t="n">
        <v>0</v>
      </c>
      <c r="AD4" s="4" t="n">
        <v>0</v>
      </c>
      <c r="AE4" s="4" t="n">
        <v>0</v>
      </c>
      <c r="AF4" s="4" t="n">
        <v>0</v>
      </c>
      <c r="AG4" s="4" t="s">
        <v>111</v>
      </c>
    </row>
    <row r="5" customFormat="false" ht="14.25" hidden="false" customHeight="true" outlineLevel="0" collapsed="false">
      <c r="C5" s="4"/>
      <c r="D5" s="4"/>
      <c r="E5" s="4"/>
      <c r="F5" s="27" t="str">
        <f aca="false">DEC2HEX(F4,4)</f>
        <v>196C</v>
      </c>
      <c r="G5" s="4" t="s">
        <v>112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1" t="s">
        <v>113</v>
      </c>
      <c r="AA5" s="31" t="s">
        <v>113</v>
      </c>
      <c r="AB5" s="32" t="s">
        <v>114</v>
      </c>
      <c r="AC5" s="31" t="s">
        <v>115</v>
      </c>
      <c r="AD5" s="31" t="s">
        <v>116</v>
      </c>
      <c r="AE5" s="31" t="s">
        <v>116</v>
      </c>
      <c r="AF5" s="31" t="s">
        <v>117</v>
      </c>
      <c r="AG5" s="31" t="s">
        <v>118</v>
      </c>
    </row>
    <row r="6" customFormat="false" ht="14.25" hidden="false" customHeight="false" outlineLevel="0" collapsed="false">
      <c r="C6" s="18"/>
      <c r="D6" s="18"/>
      <c r="E6" s="18"/>
      <c r="F6" s="27" t="str">
        <f aca="false">MID(F5,1,1)</f>
        <v>1</v>
      </c>
      <c r="G6" s="27" t="str">
        <f aca="false">MID(F5,2,1)</f>
        <v>9</v>
      </c>
      <c r="H6" s="27" t="str">
        <f aca="false">MID(F5,3,1)</f>
        <v>6</v>
      </c>
      <c r="I6" s="27" t="str">
        <f aca="false">MID(F5,4,1)</f>
        <v>C</v>
      </c>
      <c r="J6" s="6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31"/>
      <c r="AA6" s="31"/>
      <c r="AB6" s="32"/>
      <c r="AC6" s="31"/>
      <c r="AD6" s="31"/>
      <c r="AE6" s="31"/>
      <c r="AF6" s="31"/>
      <c r="AG6" s="31"/>
    </row>
    <row r="7" customFormat="false" ht="15" hidden="false" customHeight="true" outlineLevel="0" collapsed="false">
      <c r="C7" s="33"/>
      <c r="D7" s="33"/>
      <c r="E7" s="33"/>
      <c r="F7" s="33" t="str">
        <f aca="false">HEX2BIN(F6,4)</f>
        <v>0001</v>
      </c>
      <c r="G7" s="33" t="str">
        <f aca="false">HEX2BIN(G6,4)</f>
        <v>1001</v>
      </c>
      <c r="H7" s="33" t="str">
        <f aca="false">HEX2BIN(H6,4)</f>
        <v>0110</v>
      </c>
      <c r="I7" s="33" t="str">
        <f aca="false">HEX2BIN(I6,4)</f>
        <v>1100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1"/>
      <c r="AA7" s="31"/>
      <c r="AB7" s="32"/>
      <c r="AC7" s="31"/>
      <c r="AD7" s="31"/>
      <c r="AE7" s="31"/>
      <c r="AF7" s="31"/>
      <c r="AG7" s="31"/>
    </row>
    <row r="8" customFormat="false" ht="14.25" hidden="false" customHeight="false" outlineLevel="0" collapsed="false">
      <c r="B8" s="5"/>
      <c r="C8" s="5"/>
      <c r="D8" s="5"/>
      <c r="E8" s="5"/>
      <c r="F8" s="30" t="str">
        <f aca="false">CONCATENATE(F7,G7,H7,I7)</f>
        <v>0001100101101100</v>
      </c>
      <c r="G8" s="30"/>
      <c r="H8" s="30"/>
      <c r="I8" s="30"/>
      <c r="Z8" s="31"/>
      <c r="AA8" s="31"/>
      <c r="AB8" s="32"/>
      <c r="AC8" s="31"/>
      <c r="AD8" s="31"/>
      <c r="AE8" s="31"/>
      <c r="AF8" s="31"/>
      <c r="AG8" s="31"/>
    </row>
    <row r="9" customFormat="false" ht="14.25" hidden="false" customHeight="false" outlineLevel="0" collapsed="false">
      <c r="C9" s="35"/>
      <c r="D9" s="35"/>
      <c r="F9" s="6" t="s">
        <v>119</v>
      </c>
      <c r="G9" s="6"/>
      <c r="H9" s="6"/>
      <c r="I9" s="6"/>
      <c r="Z9" s="31"/>
      <c r="AA9" s="31"/>
      <c r="AB9" s="32"/>
      <c r="AC9" s="31"/>
      <c r="AD9" s="31"/>
      <c r="AE9" s="31"/>
      <c r="AF9" s="31"/>
      <c r="AG9" s="31"/>
    </row>
    <row r="10" customFormat="false" ht="14.25" hidden="false" customHeight="false" outlineLevel="0" collapsed="false">
      <c r="G10" s="36"/>
      <c r="Z10" s="31"/>
      <c r="AA10" s="31"/>
      <c r="AB10" s="32"/>
      <c r="AC10" s="31"/>
      <c r="AD10" s="31"/>
      <c r="AE10" s="31"/>
      <c r="AF10" s="31"/>
      <c r="AG10" s="31"/>
    </row>
    <row r="11" customFormat="false" ht="14.25" hidden="false" customHeight="false" outlineLevel="0" collapsed="false">
      <c r="G11" s="36"/>
      <c r="Z11" s="31"/>
      <c r="AA11" s="31"/>
      <c r="AB11" s="32"/>
      <c r="AC11" s="31"/>
      <c r="AD11" s="31"/>
      <c r="AE11" s="31"/>
      <c r="AF11" s="31"/>
      <c r="AG11" s="31"/>
    </row>
    <row r="12" customFormat="false" ht="14.25" hidden="false" customHeight="false" outlineLevel="0" collapsed="false">
      <c r="G12" s="36"/>
      <c r="Z12" s="31"/>
      <c r="AA12" s="31"/>
      <c r="AB12" s="32"/>
      <c r="AC12" s="31"/>
      <c r="AD12" s="31"/>
      <c r="AE12" s="31"/>
      <c r="AF12" s="31"/>
      <c r="AG12" s="31"/>
    </row>
    <row r="13" customFormat="false" ht="14.25" hidden="false" customHeight="false" outlineLevel="0" collapsed="false">
      <c r="G13" s="36"/>
      <c r="Z13" s="31"/>
      <c r="AA13" s="31"/>
      <c r="AB13" s="32"/>
      <c r="AC13" s="31"/>
      <c r="AD13" s="31"/>
      <c r="AE13" s="31"/>
      <c r="AF13" s="31"/>
      <c r="AG13" s="31"/>
    </row>
    <row r="14" customFormat="false" ht="14.25" hidden="false" customHeight="false" outlineLevel="0" collapsed="false">
      <c r="G14" s="36"/>
      <c r="Z14" s="31"/>
      <c r="AA14" s="31"/>
      <c r="AB14" s="32"/>
      <c r="AC14" s="31"/>
      <c r="AD14" s="31"/>
      <c r="AE14" s="31"/>
      <c r="AF14" s="31"/>
      <c r="AG14" s="31"/>
    </row>
    <row r="15" customFormat="false" ht="14.25" hidden="false" customHeight="false" outlineLevel="0" collapsed="false">
      <c r="G15" s="36"/>
      <c r="Z15" s="31"/>
      <c r="AA15" s="31"/>
      <c r="AB15" s="32"/>
      <c r="AC15" s="31"/>
      <c r="AD15" s="31"/>
      <c r="AE15" s="31"/>
      <c r="AF15" s="31"/>
      <c r="AG15" s="31"/>
    </row>
    <row r="16" customFormat="false" ht="14.25" hidden="false" customHeight="false" outlineLevel="0" collapsed="false">
      <c r="G16" s="36"/>
      <c r="Z16" s="31"/>
      <c r="AA16" s="31"/>
      <c r="AB16" s="32"/>
      <c r="AC16" s="31"/>
      <c r="AD16" s="31"/>
      <c r="AE16" s="31"/>
      <c r="AF16" s="31"/>
      <c r="AG16" s="31"/>
    </row>
    <row r="17" customFormat="false" ht="14.25" hidden="false" customHeight="false" outlineLevel="0" collapsed="false">
      <c r="G17" s="36"/>
    </row>
    <row r="18" customFormat="false" ht="14.25" hidden="false" customHeight="false" outlineLevel="0" collapsed="false">
      <c r="G18" s="36"/>
    </row>
    <row r="19" customFormat="false" ht="14.25" hidden="false" customHeight="false" outlineLevel="0" collapsed="false">
      <c r="G19" s="36"/>
    </row>
    <row r="20" customFormat="false" ht="14.25" hidden="false" customHeight="false" outlineLevel="0" collapsed="false">
      <c r="G20" s="36"/>
    </row>
    <row r="21" customFormat="false" ht="14.25" hidden="false" customHeight="false" outlineLevel="0" collapsed="false">
      <c r="G21" s="36"/>
    </row>
    <row r="22" customFormat="false" ht="14.25" hidden="false" customHeight="false" outlineLevel="0" collapsed="false">
      <c r="G22" s="36"/>
    </row>
    <row r="23" customFormat="false" ht="14.25" hidden="false" customHeight="false" outlineLevel="0" collapsed="false">
      <c r="G23" s="36"/>
    </row>
    <row r="24" customFormat="false" ht="14.25" hidden="false" customHeight="false" outlineLevel="0" collapsed="false">
      <c r="G24" s="36"/>
    </row>
    <row r="25" customFormat="false" ht="14.25" hidden="false" customHeight="false" outlineLevel="0" collapsed="false">
      <c r="G25" s="36"/>
    </row>
    <row r="26" customFormat="false" ht="14.25" hidden="false" customHeight="false" outlineLevel="0" collapsed="false">
      <c r="G26" s="36"/>
    </row>
  </sheetData>
  <mergeCells count="13">
    <mergeCell ref="F1:G2"/>
    <mergeCell ref="J1:AG1"/>
    <mergeCell ref="J3:Y3"/>
    <mergeCell ref="Z5:Z16"/>
    <mergeCell ref="AA5:AA16"/>
    <mergeCell ref="AB5:AB16"/>
    <mergeCell ref="AC5:AC16"/>
    <mergeCell ref="AD5:AD16"/>
    <mergeCell ref="AE5:AE16"/>
    <mergeCell ref="AF5:AF16"/>
    <mergeCell ref="AG5:AG16"/>
    <mergeCell ref="F8:I8"/>
    <mergeCell ref="F9:I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4.4453125" defaultRowHeight="14.25" customHeight="true" zeroHeight="false" outlineLevelRow="0" outlineLevelCol="0"/>
  <cols>
    <col collapsed="false" customWidth="true" hidden="false" outlineLevel="0" max="1" min="1" style="4" width="9.11"/>
    <col collapsed="false" customWidth="false" hidden="false" outlineLevel="0" max="2" min="2" style="4" width="4.44"/>
    <col collapsed="false" customWidth="true" hidden="false" outlineLevel="0" max="3" min="3" style="4" width="7.69"/>
    <col collapsed="false" customWidth="true" hidden="false" outlineLevel="0" max="4" min="4" style="4" width="6.83"/>
    <col collapsed="false" customWidth="true" hidden="false" outlineLevel="0" max="5" min="5" style="4" width="6.61"/>
    <col collapsed="false" customWidth="true" hidden="false" outlineLevel="0" max="6" min="6" style="4" width="7.57"/>
    <col collapsed="false" customWidth="true" hidden="false" outlineLevel="0" max="7" min="7" style="4" width="8.76"/>
    <col collapsed="false" customWidth="false" hidden="false" outlineLevel="0" max="15" min="8" style="4" width="4.44"/>
    <col collapsed="false" customWidth="true" hidden="false" outlineLevel="0" max="16" min="16" style="4" width="9.11"/>
    <col collapsed="false" customWidth="true" hidden="false" outlineLevel="0" max="17" min="17" style="4" width="8.67"/>
    <col collapsed="false" customWidth="false" hidden="false" outlineLevel="0" max="20" min="18" style="4" width="4.44"/>
    <col collapsed="false" customWidth="true" hidden="false" outlineLevel="0" max="21" min="21" style="4" width="7.04"/>
    <col collapsed="false" customWidth="true" hidden="false" outlineLevel="0" max="22" min="22" style="4" width="5.74"/>
    <col collapsed="false" customWidth="true" hidden="false" outlineLevel="0" max="23" min="23" style="4" width="5.41"/>
    <col collapsed="false" customWidth="true" hidden="false" outlineLevel="0" max="24" min="24" style="4" width="7.04"/>
    <col collapsed="false" customWidth="true" hidden="false" outlineLevel="0" max="25" min="25" style="4" width="6.29"/>
    <col collapsed="false" customWidth="false" hidden="false" outlineLevel="0" max="34" min="26" style="4" width="4.44"/>
  </cols>
  <sheetData>
    <row r="1" customFormat="false" ht="14.25" hidden="false" customHeight="true" outlineLevel="0" collapsed="false">
      <c r="B1" s="4" t="s">
        <v>111</v>
      </c>
      <c r="C1" s="4" t="s">
        <v>111</v>
      </c>
      <c r="D1" s="4" t="s">
        <v>111</v>
      </c>
      <c r="E1" s="4" t="s">
        <v>111</v>
      </c>
      <c r="F1" s="37" t="s">
        <v>120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7"/>
      <c r="S1" s="7"/>
      <c r="T1" s="7"/>
      <c r="U1" s="7"/>
      <c r="V1" s="7"/>
      <c r="W1" s="7"/>
      <c r="X1" s="7"/>
      <c r="Y1" s="7"/>
    </row>
    <row r="2" customFormat="false" ht="14.25" hidden="false" customHeight="false" outlineLevel="0" collapsed="false">
      <c r="B2" s="4" t="s">
        <v>121</v>
      </c>
      <c r="T2" s="5" t="s">
        <v>122</v>
      </c>
      <c r="U2" s="5"/>
    </row>
    <row r="3" customFormat="false" ht="14.25" hidden="false" customHeight="false" outlineLevel="0" collapsed="false">
      <c r="B3" s="4" t="s">
        <v>123</v>
      </c>
      <c r="C3" s="4" t="s">
        <v>124</v>
      </c>
      <c r="D3" s="4" t="s">
        <v>125</v>
      </c>
      <c r="E3" s="4" t="s">
        <v>126</v>
      </c>
      <c r="F3" s="4" t="s">
        <v>127</v>
      </c>
      <c r="G3" s="4" t="s">
        <v>128</v>
      </c>
      <c r="H3" s="4" t="s">
        <v>129</v>
      </c>
      <c r="I3" s="4" t="s">
        <v>130</v>
      </c>
      <c r="J3" s="4" t="s">
        <v>131</v>
      </c>
      <c r="K3" s="4" t="s">
        <v>132</v>
      </c>
      <c r="L3" s="4" t="s">
        <v>133</v>
      </c>
      <c r="M3" s="4" t="s">
        <v>134</v>
      </c>
      <c r="N3" s="4" t="s">
        <v>135</v>
      </c>
      <c r="O3" s="4" t="s">
        <v>136</v>
      </c>
      <c r="P3" s="4" t="s">
        <v>137</v>
      </c>
      <c r="Q3" s="4" t="s">
        <v>138</v>
      </c>
      <c r="R3" s="4" t="s">
        <v>111</v>
      </c>
      <c r="S3" s="4" t="s">
        <v>111</v>
      </c>
      <c r="T3" s="4" t="s">
        <v>139</v>
      </c>
      <c r="U3" s="4" t="s">
        <v>140</v>
      </c>
      <c r="V3" s="4" t="s">
        <v>111</v>
      </c>
      <c r="W3" s="4" t="s">
        <v>111</v>
      </c>
      <c r="X3" s="38" t="s">
        <v>108</v>
      </c>
      <c r="Y3" s="38" t="s">
        <v>109</v>
      </c>
    </row>
    <row r="4" customFormat="false" ht="14.25" hidden="false" customHeight="false" outlineLevel="0" collapsed="false">
      <c r="B4" s="8" t="n">
        <v>0</v>
      </c>
      <c r="C4" s="9" t="n">
        <v>0</v>
      </c>
      <c r="D4" s="9" t="n">
        <v>0</v>
      </c>
      <c r="E4" s="10" t="n">
        <v>0</v>
      </c>
      <c r="F4" s="8" t="n">
        <v>0</v>
      </c>
      <c r="G4" s="9" t="n">
        <v>0</v>
      </c>
      <c r="H4" s="9" t="n">
        <v>0</v>
      </c>
      <c r="I4" s="10" t="n">
        <v>0</v>
      </c>
      <c r="J4" s="8" t="n">
        <v>0</v>
      </c>
      <c r="K4" s="9" t="n">
        <v>0</v>
      </c>
      <c r="L4" s="9" t="n">
        <v>0</v>
      </c>
      <c r="M4" s="10" t="n">
        <v>0</v>
      </c>
      <c r="N4" s="8" t="n">
        <v>1</v>
      </c>
      <c r="O4" s="10" t="n">
        <v>0</v>
      </c>
      <c r="P4" s="39" t="n">
        <v>0</v>
      </c>
      <c r="Q4" s="4" t="n">
        <v>0</v>
      </c>
      <c r="R4" s="4" t="n">
        <v>0</v>
      </c>
      <c r="S4" s="4" t="n">
        <v>0</v>
      </c>
      <c r="T4" s="4" t="n">
        <v>0</v>
      </c>
      <c r="U4" s="4" t="n">
        <v>0</v>
      </c>
      <c r="V4" s="4" t="n">
        <v>0</v>
      </c>
      <c r="W4" s="4" t="n">
        <v>0</v>
      </c>
      <c r="X4" s="40" t="n">
        <v>0</v>
      </c>
      <c r="Y4" s="41" t="n">
        <v>1</v>
      </c>
    </row>
    <row r="5" customFormat="false" ht="14.25" hidden="false" customHeight="true" outlineLevel="0" collapsed="false">
      <c r="A5" s="4" t="s">
        <v>141</v>
      </c>
      <c r="B5" s="42" t="str">
        <f aca="false">CONCATENATE(,C4,D4,E4,F4,G4,H4,I4,J4,K4,L4,M4,N4,O4)</f>
        <v>0000000000010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5" t="s">
        <v>142</v>
      </c>
      <c r="Q5" s="5"/>
      <c r="T5" s="43" t="s">
        <v>143</v>
      </c>
      <c r="U5" s="43"/>
      <c r="V5" s="44" t="s">
        <v>144</v>
      </c>
      <c r="W5" s="44"/>
      <c r="X5" s="45" t="s">
        <v>145</v>
      </c>
      <c r="Y5" s="45"/>
    </row>
    <row r="6" customFormat="false" ht="14.25" hidden="false" customHeight="true" outlineLevel="0" collapsed="false">
      <c r="A6" s="4" t="s">
        <v>146</v>
      </c>
      <c r="B6" s="5" t="str">
        <f aca="false">CONCATENATE(O4,N4)</f>
        <v>01</v>
      </c>
      <c r="C6" s="5"/>
      <c r="D6" s="5" t="str">
        <f aca="false">CONCATENATE(M4,L4,K4,J4)</f>
        <v>0000</v>
      </c>
      <c r="E6" s="5"/>
      <c r="F6" s="5"/>
      <c r="G6" s="5"/>
      <c r="H6" s="5" t="str">
        <f aca="false">CONCATENATE(I4,H4,G4,F4)</f>
        <v>0000</v>
      </c>
      <c r="I6" s="5"/>
      <c r="J6" s="5"/>
      <c r="K6" s="5"/>
      <c r="L6" s="5" t="str">
        <f aca="false">CONCATENATE(E4,D4,C4,B4)</f>
        <v>0000</v>
      </c>
      <c r="M6" s="5"/>
      <c r="N6" s="5"/>
      <c r="O6" s="5"/>
      <c r="P6" s="5" t="s">
        <v>147</v>
      </c>
      <c r="Q6" s="5"/>
      <c r="T6" s="43" t="s">
        <v>148</v>
      </c>
      <c r="U6" s="43"/>
      <c r="V6" s="44"/>
      <c r="W6" s="44"/>
      <c r="X6" s="45" t="s">
        <v>149</v>
      </c>
      <c r="Y6" s="45"/>
    </row>
    <row r="7" customFormat="false" ht="14.25" hidden="false" customHeight="true" outlineLevel="0" collapsed="false">
      <c r="A7" s="4" t="s">
        <v>90</v>
      </c>
      <c r="B7" s="5" t="str">
        <f aca="false">BIN2HEX(B6)</f>
        <v>1</v>
      </c>
      <c r="C7" s="5"/>
      <c r="D7" s="5" t="str">
        <f aca="false">BIN2HEX(D6)</f>
        <v>0</v>
      </c>
      <c r="E7" s="5"/>
      <c r="F7" s="5"/>
      <c r="G7" s="5"/>
      <c r="H7" s="5" t="str">
        <f aca="false">BIN2HEX(H6)</f>
        <v>0</v>
      </c>
      <c r="I7" s="5"/>
      <c r="J7" s="5"/>
      <c r="K7" s="5"/>
      <c r="L7" s="5" t="str">
        <f aca="false">BIN2HEX(L6)</f>
        <v>0</v>
      </c>
      <c r="M7" s="5"/>
      <c r="N7" s="5"/>
      <c r="O7" s="5"/>
      <c r="P7" s="5" t="s">
        <v>150</v>
      </c>
      <c r="Q7" s="5"/>
      <c r="T7" s="43" t="s">
        <v>151</v>
      </c>
      <c r="U7" s="43"/>
    </row>
    <row r="8" customFormat="false" ht="14.25" hidden="false" customHeight="true" outlineLevel="0" collapsed="false">
      <c r="A8" s="4" t="s">
        <v>90</v>
      </c>
      <c r="B8" s="30" t="str">
        <f aca="false">CONCATENATE(B7,D7,H7,L7)</f>
        <v>1000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5" t="s">
        <v>152</v>
      </c>
      <c r="Q8" s="5"/>
      <c r="T8" s="43" t="s">
        <v>153</v>
      </c>
      <c r="U8" s="43"/>
    </row>
    <row r="9" customFormat="false" ht="14.25" hidden="false" customHeight="false" outlineLevel="0" collapsed="false">
      <c r="A9" s="4" t="s">
        <v>91</v>
      </c>
      <c r="B9" s="30" t="n">
        <f aca="false">HEX2DEC(B8)</f>
        <v>4096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customFormat="false" ht="14.25" hidden="false" customHeight="false" outlineLevel="0" collapsed="false">
      <c r="B10" s="46" t="str">
        <f aca="false">CONCATENATE("phase det freq ",D13/B9)</f>
        <v>phase det freq 0.0025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customFormat="false" ht="14.25" hidden="false" customHeight="false" outlineLevel="0" collapsed="false"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customFormat="false" ht="14.25" hidden="false" customHeight="false" outlineLevel="0" collapsed="false">
      <c r="D12" s="4" t="s">
        <v>154</v>
      </c>
    </row>
    <row r="13" customFormat="false" ht="14.25" hidden="false" customHeight="false" outlineLevel="0" collapsed="false">
      <c r="D13" s="47" t="n">
        <v>10.24</v>
      </c>
      <c r="AI13" s="7"/>
      <c r="AJ13" s="7"/>
    </row>
    <row r="14" customFormat="false" ht="14.25" hidden="false" customHeight="false" outlineLevel="0" collapsed="false">
      <c r="A14" s="4" t="s">
        <v>155</v>
      </c>
      <c r="D14" s="26" t="n">
        <v>0.0025</v>
      </c>
      <c r="E14" s="48" t="s">
        <v>112</v>
      </c>
      <c r="F14" s="27" t="s">
        <v>112</v>
      </c>
      <c r="G14" s="27"/>
      <c r="H14" s="27"/>
      <c r="I14" s="27"/>
    </row>
    <row r="15" customFormat="false" ht="14.25" hidden="false" customHeight="true" outlineLevel="0" collapsed="false">
      <c r="C15" s="49" t="s">
        <v>110</v>
      </c>
      <c r="D15" s="49" t="n">
        <f aca="false">D13/D14</f>
        <v>4096</v>
      </c>
      <c r="E15" s="48" t="str">
        <f aca="false">DEC2HEX(D15,4)</f>
        <v>1000</v>
      </c>
      <c r="F15" s="50" t="str">
        <f aca="false">MID(E15,1,1)</f>
        <v>1</v>
      </c>
      <c r="G15" s="50" t="str">
        <f aca="false">MID(E15,2,1)</f>
        <v>0</v>
      </c>
      <c r="H15" s="50" t="str">
        <f aca="false">MID(E15,3,1)</f>
        <v>0</v>
      </c>
      <c r="I15" s="50" t="str">
        <f aca="false">MID(E15,4,1)</f>
        <v>0</v>
      </c>
    </row>
    <row r="16" customFormat="false" ht="14.25" hidden="false" customHeight="true" outlineLevel="0" collapsed="false">
      <c r="C16" s="51" t="s">
        <v>156</v>
      </c>
      <c r="D16" s="51"/>
      <c r="F16" s="50" t="str">
        <f aca="false">HEX2BIN(F15,2)</f>
        <v>01</v>
      </c>
      <c r="G16" s="50" t="str">
        <f aca="false">HEX2BIN(G15,4)</f>
        <v>0000</v>
      </c>
      <c r="H16" s="50" t="str">
        <f aca="false">HEX2BIN(H15,4)</f>
        <v>0000</v>
      </c>
      <c r="I16" s="50" t="str">
        <f aca="false">HEX2BIN(I15,4)</f>
        <v>0000</v>
      </c>
    </row>
    <row r="17" customFormat="false" ht="14.25" hidden="false" customHeight="true" outlineLevel="0" collapsed="false">
      <c r="F17" s="52" t="str">
        <f aca="false">CONCATENATE(F16,G16,H16,I16)</f>
        <v>01000000000000</v>
      </c>
      <c r="G17" s="52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customFormat="false" ht="14.25" hidden="false" customHeight="true" outlineLevel="0" collapsed="false">
      <c r="F18" s="52" t="str">
        <f aca="false">MID(F17,14,1)</f>
        <v>0</v>
      </c>
      <c r="G18" s="52" t="str">
        <f aca="false">MID(F17,13,1)</f>
        <v>0</v>
      </c>
      <c r="H18" s="52" t="str">
        <f aca="false">MID(F17,12,1)</f>
        <v>0</v>
      </c>
      <c r="I18" s="52" t="str">
        <f aca="false">MID(F17,11,1)</f>
        <v>0</v>
      </c>
      <c r="J18" s="52" t="str">
        <f aca="false">MID(F17,10,1)</f>
        <v>0</v>
      </c>
      <c r="K18" s="52" t="str">
        <f aca="false">MID(F17,9,1)</f>
        <v>0</v>
      </c>
      <c r="L18" s="52" t="str">
        <f aca="false">MID(F17,8,1)</f>
        <v>0</v>
      </c>
      <c r="M18" s="52" t="str">
        <f aca="false">MID(F17,7,1)</f>
        <v>0</v>
      </c>
      <c r="N18" s="52" t="str">
        <f aca="false">MID(F17,6,1)</f>
        <v>0</v>
      </c>
      <c r="O18" s="52" t="str">
        <f aca="false">MID(F17,5,1)</f>
        <v>0</v>
      </c>
      <c r="P18" s="52" t="str">
        <f aca="false">MID(F17,4,1)</f>
        <v>0</v>
      </c>
      <c r="Q18" s="52" t="str">
        <f aca="false">MID(F17,3,1)</f>
        <v>0</v>
      </c>
      <c r="R18" s="52" t="str">
        <f aca="false">MID(F17,2,1)</f>
        <v>1</v>
      </c>
      <c r="S18" s="52" t="str">
        <f aca="false">MID(F17,1,1)</f>
        <v>0</v>
      </c>
      <c r="T18" s="54" t="n">
        <v>0</v>
      </c>
      <c r="U18" s="54" t="n">
        <v>0</v>
      </c>
      <c r="V18" s="54" t="n">
        <v>0</v>
      </c>
      <c r="W18" s="54" t="n">
        <v>0</v>
      </c>
      <c r="X18" s="54" t="n">
        <v>0</v>
      </c>
      <c r="Y18" s="54" t="n">
        <v>0</v>
      </c>
      <c r="Z18" s="54" t="n">
        <v>0</v>
      </c>
      <c r="AA18" s="54" t="n">
        <v>0</v>
      </c>
      <c r="AB18" s="54" t="n">
        <v>0</v>
      </c>
      <c r="AC18" s="55" t="n">
        <v>1</v>
      </c>
    </row>
    <row r="19" customFormat="false" ht="14.25" hidden="false" customHeight="true" outlineLevel="0" collapsed="false">
      <c r="A19" s="6" t="s">
        <v>157</v>
      </c>
      <c r="B19" s="6"/>
      <c r="C19" s="6"/>
      <c r="D19" s="6"/>
      <c r="E19" s="6"/>
      <c r="F19" s="56" t="str">
        <f aca="false">CONCATENATE(F18,G18,H18,I18," ",J18,K18,L18,M18," ",N18,O18,P18,Q18," ",R18,S18,"0","0"," 0","0","0","0"," 0","0","0",AC18)</f>
        <v>0000 0000 0000 1000 0000 0001</v>
      </c>
      <c r="G19" s="56"/>
      <c r="H19" s="56"/>
      <c r="I19" s="56"/>
      <c r="J19" s="56"/>
      <c r="K19" s="56"/>
      <c r="L19" s="56"/>
    </row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9">
    <mergeCell ref="F1:Q1"/>
    <mergeCell ref="T2:U2"/>
    <mergeCell ref="B5:O5"/>
    <mergeCell ref="P5:Q5"/>
    <mergeCell ref="T5:U5"/>
    <mergeCell ref="V5:W6"/>
    <mergeCell ref="X5:Y5"/>
    <mergeCell ref="B6:C6"/>
    <mergeCell ref="D6:G6"/>
    <mergeCell ref="H6:K6"/>
    <mergeCell ref="L6:O6"/>
    <mergeCell ref="P6:Q6"/>
    <mergeCell ref="T6:U6"/>
    <mergeCell ref="X6:Y6"/>
    <mergeCell ref="B7:C7"/>
    <mergeCell ref="D7:G7"/>
    <mergeCell ref="H7:K7"/>
    <mergeCell ref="L7:O7"/>
    <mergeCell ref="P7:Q7"/>
    <mergeCell ref="T7:U7"/>
    <mergeCell ref="B8:O8"/>
    <mergeCell ref="P8:Q8"/>
    <mergeCell ref="T8:U8"/>
    <mergeCell ref="B9:O9"/>
    <mergeCell ref="B10:O10"/>
    <mergeCell ref="F14:I14"/>
    <mergeCell ref="C16:D16"/>
    <mergeCell ref="A19:E19"/>
    <mergeCell ref="F19:L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LibreOffice/25.2.2.2$Linux_X86_64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2024-01-07T07:29:37Z</dcterms:created>
  <dc:creator>Brandon</dc:creator>
  <dc:description/>
  <dc:language>en-CA</dc:language>
  <cp:lastModifiedBy/>
  <dcterms:modified xsi:type="dcterms:W3CDTF">2026-02-01T03:53:18Z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